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9\1-2569\"/>
    </mc:Choice>
  </mc:AlternateContent>
  <xr:revisionPtr revIDLastSave="0" documentId="13_ncr:1_{67477744-5096-462B-97B5-AA265238A1F1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4-1" sheetId="31" r:id="rId1"/>
    <sheet name="4-2" sheetId="46" r:id="rId2"/>
    <sheet name="4-3" sheetId="47" r:id="rId3"/>
    <sheet name="4-4" sheetId="48" r:id="rId4"/>
    <sheet name="4-5" sheetId="49" r:id="rId5"/>
    <sheet name="4-6" sheetId="50" r:id="rId6"/>
    <sheet name="4-7" sheetId="51" r:id="rId7"/>
    <sheet name="4-8" sheetId="52" r:id="rId8"/>
    <sheet name="4-9" sheetId="53" r:id="rId9"/>
    <sheet name="4-10" sheetId="42" r:id="rId10"/>
    <sheet name="4-11" sheetId="43" r:id="rId11"/>
    <sheet name="4-12" sheetId="44" r:id="rId12"/>
    <sheet name="4-13" sheetId="55" r:id="rId13"/>
    <sheet name="4-14" sheetId="54" r:id="rId14"/>
    <sheet name="ยอด ม.4" sheetId="34" r:id="rId15"/>
  </sheets>
  <definedNames>
    <definedName name="_xlnm._FilterDatabase" localSheetId="0" hidden="1">'4-1'!$A$1:$X$48</definedName>
    <definedName name="_xlnm._FilterDatabase" localSheetId="9" hidden="1">'4-10'!$A$1:$V$48</definedName>
    <definedName name="_xlnm._FilterDatabase" localSheetId="10" hidden="1">'4-11'!$A$1:$W$48</definedName>
    <definedName name="_xlnm._FilterDatabase" localSheetId="11" hidden="1">'4-12'!$A$1:$X$44</definedName>
    <definedName name="_xlnm._FilterDatabase" localSheetId="12" hidden="1">'4-13'!$A$1:$Y$48</definedName>
    <definedName name="_xlnm._FilterDatabase" localSheetId="13" hidden="1">'4-14'!$A$1:$AS$38</definedName>
    <definedName name="_xlnm._FilterDatabase" localSheetId="1" hidden="1">'4-2'!$A$1:$Y$44</definedName>
    <definedName name="_xlnm._FilterDatabase" localSheetId="2" hidden="1">'4-3'!$A$1:$Y$38</definedName>
    <definedName name="_xlnm._FilterDatabase" localSheetId="3" hidden="1">'4-4'!$A$1:$Y$45</definedName>
    <definedName name="_xlnm._FilterDatabase" localSheetId="4" hidden="1">'4-5'!$A$1:$Y$48</definedName>
    <definedName name="_xlnm._FilterDatabase" localSheetId="5" hidden="1">'4-6'!$A$1:$Y$48</definedName>
    <definedName name="_xlnm._FilterDatabase" localSheetId="6" hidden="1">'4-7'!$A$1:$Y$48</definedName>
    <definedName name="_xlnm._FilterDatabase" localSheetId="7" hidden="1">'4-8'!$A$1:$Y$48</definedName>
    <definedName name="_xlnm._FilterDatabase" localSheetId="8" hidden="1">'4-9'!$A$1:$Y$48</definedName>
    <definedName name="_xlnm.Print_Area" localSheetId="0">'4-1'!$A$1:$X$60</definedName>
    <definedName name="_xlnm.Print_Area" localSheetId="9">'4-10'!$A$1:$V$59</definedName>
    <definedName name="_xlnm.Print_Area" localSheetId="10">'4-11'!$A$1:$W$58</definedName>
    <definedName name="_xlnm.Print_Area" localSheetId="11">'4-12'!$A$1:$X$60</definedName>
    <definedName name="_xlnm.Print_Area" localSheetId="12">'4-13'!$A$1:$Y$60</definedName>
    <definedName name="_xlnm.Print_Area" localSheetId="13">'4-14'!$A$1:$X$38</definedName>
    <definedName name="_xlnm.Print_Area" localSheetId="1">'4-2'!$A$1:$Y$61</definedName>
    <definedName name="_xlnm.Print_Area" localSheetId="2">'4-3'!$A$1:$Y$61</definedName>
    <definedName name="_xlnm.Print_Area" localSheetId="3">'4-4'!$A$1:$Y$62</definedName>
    <definedName name="_xlnm.Print_Area" localSheetId="4">'4-5'!$A$1:$Y$61</definedName>
    <definedName name="_xlnm.Print_Area" localSheetId="5">'4-6'!$A$1:$Y$60</definedName>
    <definedName name="_xlnm.Print_Area" localSheetId="6">'4-7'!$A$1:$Y$60</definedName>
    <definedName name="_xlnm.Print_Area" localSheetId="7">'4-8'!$A$1:$Y$60</definedName>
    <definedName name="_xlnm.Print_Area" localSheetId="8">'4-9'!$A$1:$Y$60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" i="31" l="1"/>
  <c r="E1" i="47"/>
  <c r="E1" i="48"/>
  <c r="E1" i="49"/>
  <c r="E1" i="50"/>
  <c r="E1" i="51"/>
  <c r="E1" i="52"/>
  <c r="E1" i="53"/>
  <c r="E1" i="42"/>
  <c r="E1" i="43"/>
  <c r="E1" i="44"/>
  <c r="E1" i="55"/>
  <c r="E1" i="54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N48" i="42"/>
  <c r="H48" i="42"/>
  <c r="G53" i="43"/>
  <c r="E54" i="34" s="1"/>
  <c r="G52" i="43"/>
  <c r="E53" i="34" s="1"/>
  <c r="G51" i="43"/>
  <c r="E52" i="34" s="1"/>
  <c r="R2" i="54"/>
  <c r="R1" i="54"/>
  <c r="E39" i="54"/>
  <c r="E38" i="54"/>
  <c r="E37" i="54"/>
  <c r="E36" i="54"/>
  <c r="E35" i="54"/>
  <c r="L33" i="54"/>
  <c r="D30" i="34" s="1"/>
  <c r="N18" i="34" s="1"/>
  <c r="H33" i="54"/>
  <c r="C30" i="34" s="1"/>
  <c r="M18" i="34" s="1"/>
  <c r="G52" i="31"/>
  <c r="G51" i="31"/>
  <c r="G50" i="31"/>
  <c r="H50" i="42"/>
  <c r="D51" i="34" s="1"/>
  <c r="G44" i="44"/>
  <c r="E30" i="34" l="1"/>
  <c r="O18" i="34" s="1"/>
  <c r="D33" i="54"/>
  <c r="E40" i="54"/>
  <c r="W4" i="52"/>
  <c r="W4" i="51"/>
  <c r="W4" i="55" l="1"/>
  <c r="G50" i="43"/>
  <c r="I49" i="44"/>
  <c r="F54" i="34" s="1"/>
  <c r="I48" i="44"/>
  <c r="F53" i="34" s="1"/>
  <c r="I47" i="44"/>
  <c r="F52" i="34" s="1"/>
  <c r="I46" i="44"/>
  <c r="F51" i="34" s="1"/>
  <c r="F55" i="34" l="1"/>
  <c r="G54" i="43"/>
  <c r="E51" i="34"/>
  <c r="I50" i="44"/>
  <c r="E55" i="34" l="1"/>
  <c r="G51" i="34"/>
  <c r="H53" i="42"/>
  <c r="D54" i="34" s="1"/>
  <c r="G54" i="34" s="1"/>
  <c r="H52" i="42"/>
  <c r="D53" i="34" s="1"/>
  <c r="G53" i="34" s="1"/>
  <c r="H51" i="42"/>
  <c r="D52" i="34" s="1"/>
  <c r="D55" i="34" l="1"/>
  <c r="G55" i="34" s="1"/>
  <c r="G52" i="34"/>
  <c r="H54" i="42"/>
  <c r="G53" i="31" l="1"/>
  <c r="G47" i="34"/>
  <c r="F46" i="34"/>
  <c r="A46" i="34"/>
  <c r="R2" i="55"/>
  <c r="R1" i="55"/>
  <c r="E54" i="55"/>
  <c r="E53" i="55"/>
  <c r="E52" i="55"/>
  <c r="E51" i="55"/>
  <c r="E50" i="55"/>
  <c r="O48" i="55"/>
  <c r="D28" i="34" s="1"/>
  <c r="N17" i="34" s="1"/>
  <c r="I48" i="55"/>
  <c r="A48" i="34"/>
  <c r="F47" i="34"/>
  <c r="A47" i="34"/>
  <c r="F45" i="34"/>
  <c r="A45" i="34"/>
  <c r="F44" i="34"/>
  <c r="A44" i="34"/>
  <c r="F43" i="34"/>
  <c r="A43" i="34"/>
  <c r="F42" i="34"/>
  <c r="A42" i="34"/>
  <c r="F41" i="34"/>
  <c r="A41" i="34"/>
  <c r="F40" i="34"/>
  <c r="A40" i="34"/>
  <c r="F39" i="34"/>
  <c r="A39" i="34"/>
  <c r="F38" i="34"/>
  <c r="A38" i="34"/>
  <c r="F37" i="34"/>
  <c r="A37" i="34"/>
  <c r="F36" i="34"/>
  <c r="A36" i="34"/>
  <c r="F35" i="34"/>
  <c r="A35" i="34"/>
  <c r="F34" i="34"/>
  <c r="A34" i="34"/>
  <c r="U4" i="43"/>
  <c r="D46" i="34" l="1"/>
  <c r="E48" i="55"/>
  <c r="C28" i="34"/>
  <c r="M17" i="34" s="1"/>
  <c r="E55" i="55"/>
  <c r="E54" i="43"/>
  <c r="E53" i="43"/>
  <c r="E52" i="43"/>
  <c r="E51" i="43"/>
  <c r="E50" i="43"/>
  <c r="C46" i="34" l="1"/>
  <c r="E28" i="34"/>
  <c r="R2" i="53"/>
  <c r="E46" i="34" l="1"/>
  <c r="O17" i="34"/>
  <c r="C47" i="34"/>
  <c r="D47" i="34"/>
  <c r="V4" i="44"/>
  <c r="Q2" i="44"/>
  <c r="Q1" i="44"/>
  <c r="P2" i="43"/>
  <c r="P1" i="43"/>
  <c r="P2" i="42"/>
  <c r="P1" i="42"/>
  <c r="T4" i="42"/>
  <c r="W4" i="53"/>
  <c r="R1" i="53"/>
  <c r="R2" i="52"/>
  <c r="R1" i="52"/>
  <c r="R2" i="51"/>
  <c r="R1" i="51"/>
  <c r="W4" i="50"/>
  <c r="R2" i="50"/>
  <c r="R1" i="50"/>
  <c r="W4" i="49"/>
  <c r="R2" i="49"/>
  <c r="R1" i="49"/>
  <c r="W4" i="48"/>
  <c r="R2" i="48"/>
  <c r="R1" i="48"/>
  <c r="W4" i="47"/>
  <c r="R2" i="47"/>
  <c r="R1" i="47"/>
  <c r="W4" i="46"/>
  <c r="R2" i="46"/>
  <c r="R1" i="46"/>
  <c r="V4" i="31"/>
  <c r="Q2" i="31"/>
  <c r="Q1" i="31"/>
  <c r="E47" i="34" l="1"/>
  <c r="E54" i="42"/>
  <c r="E53" i="42"/>
  <c r="E52" i="42"/>
  <c r="E51" i="42"/>
  <c r="E50" i="42"/>
  <c r="I48" i="52" l="1"/>
  <c r="E50" i="52"/>
  <c r="E51" i="52"/>
  <c r="E52" i="52"/>
  <c r="E53" i="52"/>
  <c r="E54" i="52"/>
  <c r="E55" i="52" l="1"/>
  <c r="E50" i="44" l="1"/>
  <c r="E49" i="44"/>
  <c r="E48" i="44"/>
  <c r="E47" i="44"/>
  <c r="E46" i="44"/>
  <c r="E54" i="53"/>
  <c r="E53" i="53"/>
  <c r="E52" i="53"/>
  <c r="E51" i="53"/>
  <c r="E50" i="53"/>
  <c r="E54" i="51"/>
  <c r="E53" i="51"/>
  <c r="E52" i="51"/>
  <c r="E51" i="51"/>
  <c r="E50" i="51"/>
  <c r="E54" i="50"/>
  <c r="E53" i="50"/>
  <c r="E52" i="50"/>
  <c r="E51" i="50"/>
  <c r="E50" i="50"/>
  <c r="E54" i="49"/>
  <c r="E53" i="49"/>
  <c r="E52" i="49"/>
  <c r="E51" i="49"/>
  <c r="E50" i="49"/>
  <c r="E51" i="48"/>
  <c r="E50" i="48"/>
  <c r="E49" i="48"/>
  <c r="E48" i="48"/>
  <c r="E47" i="48"/>
  <c r="E44" i="47"/>
  <c r="E43" i="47"/>
  <c r="E42" i="47"/>
  <c r="E41" i="47"/>
  <c r="E40" i="47"/>
  <c r="E50" i="46"/>
  <c r="E49" i="46"/>
  <c r="E48" i="46"/>
  <c r="E47" i="46"/>
  <c r="E46" i="46"/>
  <c r="E54" i="31"/>
  <c r="E53" i="31"/>
  <c r="E52" i="31"/>
  <c r="E51" i="31"/>
  <c r="E50" i="31"/>
  <c r="H6" i="34" l="1"/>
  <c r="H10" i="34"/>
  <c r="H4" i="34"/>
  <c r="H8" i="34"/>
  <c r="H12" i="34"/>
  <c r="E55" i="49"/>
  <c r="E52" i="48"/>
  <c r="E55" i="50"/>
  <c r="E55" i="53"/>
  <c r="E55" i="43"/>
  <c r="E55" i="42"/>
  <c r="E51" i="44"/>
  <c r="E55" i="51"/>
  <c r="H14" i="34" l="1"/>
  <c r="E45" i="47"/>
  <c r="E51" i="46"/>
  <c r="I48" i="31"/>
  <c r="M44" i="44" l="1"/>
  <c r="C26" i="34"/>
  <c r="M16" i="34" s="1"/>
  <c r="N48" i="43"/>
  <c r="D24" i="34" s="1"/>
  <c r="H48" i="43"/>
  <c r="C24" i="34" s="1"/>
  <c r="M15" i="34" s="1"/>
  <c r="D22" i="34"/>
  <c r="C22" i="34"/>
  <c r="M14" i="34" s="1"/>
  <c r="O48" i="53"/>
  <c r="D20" i="34" s="1"/>
  <c r="N13" i="34" s="1"/>
  <c r="I48" i="53"/>
  <c r="C20" i="34" s="1"/>
  <c r="M13" i="34" s="1"/>
  <c r="O48" i="52"/>
  <c r="C18" i="34"/>
  <c r="M12" i="34" s="1"/>
  <c r="O48" i="51"/>
  <c r="D16" i="34" s="1"/>
  <c r="N11" i="34" s="1"/>
  <c r="I48" i="51"/>
  <c r="C16" i="34" s="1"/>
  <c r="M11" i="34" s="1"/>
  <c r="O48" i="50"/>
  <c r="D14" i="34" s="1"/>
  <c r="I48" i="50"/>
  <c r="C14" i="34" s="1"/>
  <c r="M10" i="34" s="1"/>
  <c r="O48" i="49"/>
  <c r="D12" i="34" s="1"/>
  <c r="I48" i="49"/>
  <c r="O45" i="48"/>
  <c r="D10" i="34" s="1"/>
  <c r="I45" i="48"/>
  <c r="C10" i="34" s="1"/>
  <c r="M8" i="34" s="1"/>
  <c r="O38" i="47"/>
  <c r="D8" i="34" s="1"/>
  <c r="I38" i="47"/>
  <c r="C8" i="34" s="1"/>
  <c r="M7" i="34" s="1"/>
  <c r="O44" i="46"/>
  <c r="D6" i="34" s="1"/>
  <c r="N6" i="34" s="1"/>
  <c r="I44" i="46"/>
  <c r="C6" i="34" s="1"/>
  <c r="M6" i="34" s="1"/>
  <c r="O48" i="31"/>
  <c r="D36" i="34" l="1"/>
  <c r="N7" i="34"/>
  <c r="D38" i="34"/>
  <c r="N9" i="34"/>
  <c r="D43" i="34"/>
  <c r="N14" i="34"/>
  <c r="D39" i="34"/>
  <c r="N10" i="34"/>
  <c r="D44" i="34"/>
  <c r="N15" i="34"/>
  <c r="D37" i="34"/>
  <c r="N8" i="34"/>
  <c r="D42" i="34"/>
  <c r="D35" i="34"/>
  <c r="D40" i="34"/>
  <c r="C44" i="34"/>
  <c r="E24" i="34"/>
  <c r="C43" i="34"/>
  <c r="E22" i="34"/>
  <c r="C42" i="34"/>
  <c r="E20" i="34"/>
  <c r="C41" i="34"/>
  <c r="C40" i="34"/>
  <c r="E16" i="34"/>
  <c r="O11" i="34" s="1"/>
  <c r="C37" i="34"/>
  <c r="E10" i="34"/>
  <c r="O8" i="34" s="1"/>
  <c r="C35" i="34"/>
  <c r="E6" i="34"/>
  <c r="O6" i="34" s="1"/>
  <c r="C39" i="34"/>
  <c r="E14" i="34"/>
  <c r="O10" i="34" s="1"/>
  <c r="C36" i="34"/>
  <c r="E8" i="34"/>
  <c r="O7" i="34" s="1"/>
  <c r="D26" i="34"/>
  <c r="D18" i="34"/>
  <c r="N12" i="34" s="1"/>
  <c r="E48" i="52"/>
  <c r="E44" i="46"/>
  <c r="E48" i="42"/>
  <c r="E48" i="53"/>
  <c r="D44" i="44"/>
  <c r="E45" i="48"/>
  <c r="E38" i="47"/>
  <c r="E48" i="49"/>
  <c r="E48" i="51"/>
  <c r="E48" i="50"/>
  <c r="E48" i="43"/>
  <c r="C12" i="34"/>
  <c r="M9" i="34" s="1"/>
  <c r="D4" i="34"/>
  <c r="D34" i="34" l="1"/>
  <c r="N5" i="34"/>
  <c r="D45" i="34"/>
  <c r="N16" i="34"/>
  <c r="E43" i="34"/>
  <c r="O14" i="34"/>
  <c r="E44" i="34"/>
  <c r="O15" i="34"/>
  <c r="E42" i="34"/>
  <c r="O13" i="34"/>
  <c r="D41" i="34"/>
  <c r="E18" i="34"/>
  <c r="C38" i="34"/>
  <c r="E12" i="34"/>
  <c r="C45" i="34"/>
  <c r="E26" i="34"/>
  <c r="D32" i="34"/>
  <c r="D48" i="34" s="1"/>
  <c r="E40" i="34"/>
  <c r="E35" i="34"/>
  <c r="C4" i="34"/>
  <c r="M5" i="34" s="1"/>
  <c r="E37" i="34"/>
  <c r="E55" i="31"/>
  <c r="E48" i="31"/>
  <c r="E45" i="34" l="1"/>
  <c r="O16" i="34"/>
  <c r="E38" i="34"/>
  <c r="O9" i="34"/>
  <c r="E41" i="34"/>
  <c r="O12" i="34"/>
  <c r="C34" i="34"/>
  <c r="E4" i="34"/>
  <c r="C32" i="34"/>
  <c r="C48" i="34" s="1"/>
  <c r="E39" i="34"/>
  <c r="E36" i="34"/>
  <c r="E34" i="34" l="1"/>
  <c r="O5" i="34"/>
  <c r="E32" i="34"/>
  <c r="E48" i="34" s="1"/>
</calcChain>
</file>

<file path=xl/sharedStrings.xml><?xml version="1.0" encoding="utf-8"?>
<sst xmlns="http://schemas.openxmlformats.org/spreadsheetml/2006/main" count="3145" uniqueCount="1079">
  <si>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</si>
  <si>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</si>
  <si>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</si>
  <si>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</si>
  <si>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</si>
  <si>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</si>
  <si>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</si>
  <si>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</si>
  <si>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</si>
  <si>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</si>
  <si>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</si>
  <si>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</si>
  <si>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</si>
  <si>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</si>
  <si>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</si>
  <si>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</si>
  <si>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</si>
  <si>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</si>
  <si>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</si>
  <si>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</si>
  <si>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</si>
  <si>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</si>
  <si>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</si>
  <si>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</si>
  <si>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</si>
  <si>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</si>
  <si>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ม.4/1</t>
  </si>
  <si>
    <t>ม.4/2</t>
  </si>
  <si>
    <t>ม.4/3</t>
  </si>
  <si>
    <t>ม.4/4</t>
  </si>
  <si>
    <t>ม.4/5</t>
  </si>
  <si>
    <t>ม.4/6</t>
  </si>
  <si>
    <t>ม.4/7</t>
  </si>
  <si>
    <t>ม.4/8</t>
  </si>
  <si>
    <t>ม.4/9</t>
  </si>
  <si>
    <t>ม.4/10</t>
  </si>
  <si>
    <t>ม.4/11</t>
  </si>
  <si>
    <t>ม.4/12</t>
  </si>
  <si>
    <t xml:space="preserve">จำนวนนักเรียนชั้น ม.4  </t>
  </si>
  <si>
    <t>กลุ่มภาษา</t>
  </si>
  <si>
    <t>GIFTED</t>
  </si>
  <si>
    <t>นางสาวโสรยา  พัฒทวี</t>
  </si>
  <si>
    <t>นางนุจรี  มณีจันทร์</t>
  </si>
  <si>
    <t>นายนิคม  ทิศแก้ว</t>
  </si>
  <si>
    <t>นายทรงพล  คล้ายเพชร</t>
  </si>
  <si>
    <t>นางสาววรารัตน์  เมืองแมน</t>
  </si>
  <si>
    <t>หัวหน้าระดับ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</si>
  <si>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</si>
  <si>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</si>
  <si>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</si>
  <si>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</si>
  <si>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>ม.4/13</t>
  </si>
  <si>
    <t>นางสาวสุมนทิพย์  ทิพย์หนู</t>
  </si>
  <si>
    <t xml:space="preserve">      ชั้นมัธยมศึกษาปีที่ 4/1    </t>
  </si>
  <si>
    <t xml:space="preserve">      ชั้นมัธยมศึกษาปีที่ 4/2    </t>
  </si>
  <si>
    <t xml:space="preserve">      ชั้นมัธยมศึกษาปีที่ 4/3    </t>
  </si>
  <si>
    <t xml:space="preserve">      ชั้นมัธยมศึกษาปีที่ 4/4    </t>
  </si>
  <si>
    <t xml:space="preserve">    โรงเรียนสุราษฎร์ธานี</t>
  </si>
  <si>
    <t xml:space="preserve">      ชั้นมัธยมศึกษาปีที่ 4/5    </t>
  </si>
  <si>
    <t xml:space="preserve">      ชั้นมัธยมศึกษาปีที่ 4/6    </t>
  </si>
  <si>
    <t xml:space="preserve">      ชั้นมัธยมศึกษาปีที่ 4/7    </t>
  </si>
  <si>
    <t xml:space="preserve">      ชั้นมัธยมศึกษาปีที่ 4/8    </t>
  </si>
  <si>
    <t xml:space="preserve">      ชั้นมัธยมศึกษาปีที่ 4/9    </t>
  </si>
  <si>
    <t xml:space="preserve">      ชั้นมัธยมศึกษาปีที่ 4/10    </t>
  </si>
  <si>
    <t xml:space="preserve">      ชั้นมัธยมศึกษาปีที่ 4/11    </t>
  </si>
  <si>
    <t xml:space="preserve">      ชั้นมัธยมศึกษาปีที่ 4/12    </t>
  </si>
  <si>
    <t>รองหัวหน้าระดับฝ่ายกิจการฯ</t>
  </si>
  <si>
    <t>พักการเรียน</t>
  </si>
  <si>
    <t>นางสาวปัณณพร  โอมี</t>
  </si>
  <si>
    <t>ญ</t>
  </si>
  <si>
    <t>ม.4/14</t>
  </si>
  <si>
    <t>***พักการเรียน</t>
  </si>
  <si>
    <t>***นักเรียนแลกเปลี่ยน</t>
  </si>
  <si>
    <t xml:space="preserve">      ชั้นมัธยมศึกษาปีที่ 4/13    </t>
  </si>
  <si>
    <t>นายจิรัฏฐ์  เนียนเถ้อ</t>
  </si>
  <si>
    <t>อังกฤษ</t>
  </si>
  <si>
    <t>คณิต</t>
  </si>
  <si>
    <t>ไทย</t>
  </si>
  <si>
    <t>ชนิสรา</t>
  </si>
  <si>
    <t>สุระพร</t>
  </si>
  <si>
    <t>จีน</t>
  </si>
  <si>
    <t>ฝรั่งเศส</t>
  </si>
  <si>
    <t>ญี่ปุ่น</t>
  </si>
  <si>
    <t>นายพฤติกรณ์ จะรา</t>
  </si>
  <si>
    <t>นายชาญณรงค์  ชูจิต</t>
  </si>
  <si>
    <t>..........-.............</t>
  </si>
  <si>
    <t xml:space="preserve">นางสาวไอยลดา  สอนมี  </t>
  </si>
  <si>
    <t xml:space="preserve">นางฐิติมา  คงคากุล  </t>
  </si>
  <si>
    <t xml:space="preserve">นางสาวเมธินี  ช่วยปลัด  </t>
  </si>
  <si>
    <t xml:space="preserve">นางยุวรัตน์  บุญทวีวัฒน์  </t>
  </si>
  <si>
    <t xml:space="preserve">นางสาวอัสวาณี  สามะ  </t>
  </si>
  <si>
    <t xml:space="preserve">นายวรพงศ์  สองเมือง  </t>
  </si>
  <si>
    <t xml:space="preserve">นางสาวธิดารัตน์  ทองสีนวล  </t>
  </si>
  <si>
    <t>เลขประจำตัวประชาชน</t>
  </si>
  <si>
    <t>สถานศึกษา</t>
  </si>
  <si>
    <t>สุราษฎร์ธานี</t>
  </si>
  <si>
    <t>เทพมิตรศึกษา</t>
  </si>
  <si>
    <t>มอ.วิทยานุสรณ์ สุราษฎร์ธานี</t>
  </si>
  <si>
    <t>สุราษฎร์พิทยา</t>
  </si>
  <si>
    <t>ธิดาแม่พระ</t>
  </si>
  <si>
    <t>มอ.วิทยานุสรณ์</t>
  </si>
  <si>
    <t>ท่าชนะ</t>
  </si>
  <si>
    <t>เทศบาล ๕ เทศบาลนครสุราษฎร์ธานี</t>
  </si>
  <si>
    <t>กาญจนาภิเษกวิทยาลัย สุราษฎร์ธานี</t>
  </si>
  <si>
    <t>บ้านตาขุนวิทยา</t>
  </si>
  <si>
    <t>สุราษฎร์ธานี ๒</t>
  </si>
  <si>
    <t>เมืองสุราษฎร์ธานี</t>
  </si>
  <si>
    <t>อุปถัมภ์วิทยาพนม</t>
  </si>
  <si>
    <t>บางสวรรค์วิทยาคม</t>
  </si>
  <si>
    <t>สาธิตมหาวิทยาลัยทักษิณ ฝ่ายมัธยม</t>
  </si>
  <si>
    <t>เกาะสมุย</t>
  </si>
  <si>
    <t>สุราษฎร์พิทยา ๒</t>
  </si>
  <si>
    <t xml:space="preserve">                    โรงเรียนสุราษฎร์ธานี</t>
  </si>
  <si>
    <t xml:space="preserve">                         (SURATTHANI  SCHOOL)</t>
  </si>
  <si>
    <t xml:space="preserve">         นักเรียนพักการเรียน / นักเรียนแลกเปลี่ยน</t>
  </si>
  <si>
    <t>กลุ่มภาษา/แผนการเรียน</t>
  </si>
  <si>
    <t>กลับมาเรียน</t>
  </si>
  <si>
    <t>รายการเหตุผลที่จำเป็นจะต้องที่พักการเรียน</t>
  </si>
  <si>
    <t>ซ้ำชั้น</t>
  </si>
  <si>
    <t>ไม่ซ้ำชั้น</t>
  </si>
  <si>
    <t xml:space="preserve"> </t>
  </si>
  <si>
    <t xml:space="preserve">         ชั้นมัธยมศึกษาปีที่ 4/14</t>
  </si>
  <si>
    <t>สวนศรีวิทยา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</si>
  <si>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</si>
  <si>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นางปวีณา บุญยก</t>
  </si>
  <si>
    <t>นางสาวอิสราพร เดชะราช</t>
  </si>
  <si>
    <t>ระดับ</t>
  </si>
  <si>
    <t xml:space="preserve">      ภาคเรียนที่ 1  ปีการศึกษา 2569</t>
  </si>
  <si>
    <t>ว่าที่ ร.ต.ศุภราช  แก้วมีศรี</t>
  </si>
  <si>
    <t>Ms. Andrea Ruth Polanski</t>
  </si>
  <si>
    <t>นางสาวสิริญา  ศรัทธาสุข</t>
  </si>
  <si>
    <t xml:space="preserve">นางอุทุมภรณ์ ชโลธร   </t>
  </si>
  <si>
    <t>นางปัทมา  ทองถึง</t>
  </si>
  <si>
    <t>ช</t>
  </si>
  <si>
    <t>นฤพล</t>
  </si>
  <si>
    <t>สุวรรณรัศมี</t>
  </si>
  <si>
    <t>ปองคุณ</t>
  </si>
  <si>
    <t>เสรยางกูร</t>
  </si>
  <si>
    <t>สิรวิชญ์</t>
  </si>
  <si>
    <t>พันธ์ศิริวรกุล</t>
  </si>
  <si>
    <t>อนุภัทร</t>
  </si>
  <si>
    <t>เนียมสุวรรณ</t>
  </si>
  <si>
    <t>ธนัชธิษณ์</t>
  </si>
  <si>
    <t>มะยะเฉียว</t>
  </si>
  <si>
    <t>กฤษฎิ์ลภณ</t>
  </si>
  <si>
    <t>มุขรัษฎา</t>
  </si>
  <si>
    <t>วศิกร</t>
  </si>
  <si>
    <t>ศรีทองกุล</t>
  </si>
  <si>
    <t>ศุภกฤต</t>
  </si>
  <si>
    <t>สุขยิ่ง</t>
  </si>
  <si>
    <t>ณัฐภัทร</t>
  </si>
  <si>
    <t>มีครุฑ</t>
  </si>
  <si>
    <t>ปณิธิ</t>
  </si>
  <si>
    <t>สุขโสม</t>
  </si>
  <si>
    <t>ดิชพล</t>
  </si>
  <si>
    <t>พิศภักดิ์</t>
  </si>
  <si>
    <t>ณฐกร</t>
  </si>
  <si>
    <t>สุขสบาย</t>
  </si>
  <si>
    <t>ธีรเดช</t>
  </si>
  <si>
    <t>เผือกเดช</t>
  </si>
  <si>
    <t>ชญาน์นันท์</t>
  </si>
  <si>
    <t>สิริรัตนโสภณ</t>
  </si>
  <si>
    <t>ฐิติชญาน์</t>
  </si>
  <si>
    <t>เบญจพันธ์</t>
  </si>
  <si>
    <t>ธิติยา</t>
  </si>
  <si>
    <t>นาคเพชร</t>
  </si>
  <si>
    <t>นิชกานต์</t>
  </si>
  <si>
    <t>ต่วนเครือ</t>
  </si>
  <si>
    <t>สมิตานัน</t>
  </si>
  <si>
    <t>โวดทวี</t>
  </si>
  <si>
    <t>ศรัณย์สิริ</t>
  </si>
  <si>
    <t>ศิริวงศ์</t>
  </si>
  <si>
    <t>นวพร</t>
  </si>
  <si>
    <t>นุ้ยสวี</t>
  </si>
  <si>
    <t>พัชรภรณ์</t>
  </si>
  <si>
    <t>บัวทอง</t>
  </si>
  <si>
    <t>ณปภา</t>
  </si>
  <si>
    <t>ตั้งพิรุฬห์</t>
  </si>
  <si>
    <t>ปุญณิศา</t>
  </si>
  <si>
    <t>มากวิสัย</t>
  </si>
  <si>
    <t>พิมพ์ชนก</t>
  </si>
  <si>
    <t>อนุกูล</t>
  </si>
  <si>
    <t>ธนัท</t>
  </si>
  <si>
    <t>เกิดสมบัติ</t>
  </si>
  <si>
    <t>พราวไพลิน</t>
  </si>
  <si>
    <t>พรมจันทร์</t>
  </si>
  <si>
    <t>พิชญธิดา</t>
  </si>
  <si>
    <t>นวลไทย</t>
  </si>
  <si>
    <t>พิชยภา</t>
  </si>
  <si>
    <t>ดุลยะศิริ</t>
  </si>
  <si>
    <t>ศรัณย์พร</t>
  </si>
  <si>
    <t>สุปันตี</t>
  </si>
  <si>
    <t>ณัชชา</t>
  </si>
  <si>
    <t>หีตนุ้ย</t>
  </si>
  <si>
    <t>ปิยธิดา</t>
  </si>
  <si>
    <t>อุดมแก้ว</t>
  </si>
  <si>
    <t>ชญานิศ</t>
  </si>
  <si>
    <t>เซ็นเชาวนิช</t>
  </si>
  <si>
    <t>กชมาศ</t>
  </si>
  <si>
    <t>นเรนทร์ราช</t>
  </si>
  <si>
    <t>กันต์กมล</t>
  </si>
  <si>
    <t>สุขเทพ</t>
  </si>
  <si>
    <t>ชญาภา</t>
  </si>
  <si>
    <t>พันธรัตน์</t>
  </si>
  <si>
    <t>มีนา</t>
  </si>
  <si>
    <t>คชรัตน์</t>
  </si>
  <si>
    <t>ภัสราพร</t>
  </si>
  <si>
    <t>ศรีนวลปาน</t>
  </si>
  <si>
    <t>ณัฐกมล</t>
  </si>
  <si>
    <t>จันทร์ปาน</t>
  </si>
  <si>
    <t>เรืองนุ้ย</t>
  </si>
  <si>
    <t>เบญญาภา</t>
  </si>
  <si>
    <t>English</t>
  </si>
  <si>
    <t>Thai</t>
  </si>
  <si>
    <t>Math</t>
  </si>
  <si>
    <t>รุ่งรดิศ</t>
  </si>
  <si>
    <t>พัฒนจร</t>
  </si>
  <si>
    <t>ชวกร</t>
  </si>
  <si>
    <t>จุลศักดิ์</t>
  </si>
  <si>
    <t>ธนกร</t>
  </si>
  <si>
    <t>อินทรเทพ</t>
  </si>
  <si>
    <t>น่านฟ้า</t>
  </si>
  <si>
    <t>รักษภักดี</t>
  </si>
  <si>
    <t>ภาสกร</t>
  </si>
  <si>
    <t>กำลังเกื้อ</t>
  </si>
  <si>
    <t>สกลภัทร</t>
  </si>
  <si>
    <t>เดชมณี</t>
  </si>
  <si>
    <t>สิรภพ</t>
  </si>
  <si>
    <t>พิมพ์แก้ว</t>
  </si>
  <si>
    <t>ปัณณทัต</t>
  </si>
  <si>
    <t>บุญชัย</t>
  </si>
  <si>
    <t>วิศราพล</t>
  </si>
  <si>
    <t>ศรีสวัสดิ์</t>
  </si>
  <si>
    <t>อัจฉริยะ</t>
  </si>
  <si>
    <t>ทองปรีชา</t>
  </si>
  <si>
    <t>กันต์กวี</t>
  </si>
  <si>
    <t>อู่ฉาย</t>
  </si>
  <si>
    <t>ณาศิส</t>
  </si>
  <si>
    <t>ตันศิภากร</t>
  </si>
  <si>
    <t>พัสกร</t>
  </si>
  <si>
    <t>สอนมี</t>
  </si>
  <si>
    <t>กฤติพงษ์</t>
  </si>
  <si>
    <t>ฉิมกล่อม</t>
  </si>
  <si>
    <t>ณัฐนภันต์</t>
  </si>
  <si>
    <t>ภู่วัฒนา</t>
  </si>
  <si>
    <t>ภูมิกฤฏิ์</t>
  </si>
  <si>
    <t>สิทธิพงษ์</t>
  </si>
  <si>
    <t>ปัญจวิชญ์</t>
  </si>
  <si>
    <t>เเก้วประเสริฐ</t>
  </si>
  <si>
    <t>ภูมิพัฒน์</t>
  </si>
  <si>
    <t>ยินประพันธ์</t>
  </si>
  <si>
    <t>ญาณภาส</t>
  </si>
  <si>
    <t>จายางกูร</t>
  </si>
  <si>
    <t>กฤตภัค</t>
  </si>
  <si>
    <t>เเสงรักษ์</t>
  </si>
  <si>
    <t>ชิสาพัชญ์</t>
  </si>
  <si>
    <t>นิ่มนวลศรี</t>
  </si>
  <si>
    <t>พลอยรัตน์</t>
  </si>
  <si>
    <t>เเซ่เตื้อง</t>
  </si>
  <si>
    <t>พิมพ์วลัญช์</t>
  </si>
  <si>
    <t>ขุนหอม</t>
  </si>
  <si>
    <t>อันนา</t>
  </si>
  <si>
    <t>ศรีมหาวาส</t>
  </si>
  <si>
    <t>ชนิดาภา</t>
  </si>
  <si>
    <t>แก้วอำดี</t>
  </si>
  <si>
    <t>พิชญาภา</t>
  </si>
  <si>
    <t>หาญดำรงค์กูล</t>
  </si>
  <si>
    <t>รชตวรรณ</t>
  </si>
  <si>
    <t>รัตนพันธ์</t>
  </si>
  <si>
    <t>ศิริภาภรณ์</t>
  </si>
  <si>
    <t>คงไล่</t>
  </si>
  <si>
    <t>วรินทร์ญาดา</t>
  </si>
  <si>
    <t>หนูเพ็ง</t>
  </si>
  <si>
    <t>เอวา</t>
  </si>
  <si>
    <t>ลิบน้อย</t>
  </si>
  <si>
    <t>ณัฐณิชา</t>
  </si>
  <si>
    <t>บำเพ็ญ</t>
  </si>
  <si>
    <t>ณิศลา</t>
  </si>
  <si>
    <t>สมหมาย</t>
  </si>
  <si>
    <t>ศรัณญา</t>
  </si>
  <si>
    <t>หัศดี</t>
  </si>
  <si>
    <t>กิติพิชญา</t>
  </si>
  <si>
    <t>จินดาเรือง</t>
  </si>
  <si>
    <t>พงศ์คุณากรณ์</t>
  </si>
  <si>
    <t>ยอดสมุทร</t>
  </si>
  <si>
    <t>กิตติณัฏฐ</t>
  </si>
  <si>
    <t>ศรีอาภานนท์</t>
  </si>
  <si>
    <t>ธนบดี</t>
  </si>
  <si>
    <t>ชูเชื้อ</t>
  </si>
  <si>
    <t>ธนัตถ์</t>
  </si>
  <si>
    <t>ซังธาดา</t>
  </si>
  <si>
    <t>ภูมิคุณัชญ์</t>
  </si>
  <si>
    <t>ขนุนนิล</t>
  </si>
  <si>
    <t>รัชพล</t>
  </si>
  <si>
    <t>ไชยราช</t>
  </si>
  <si>
    <t>กฤติน</t>
  </si>
  <si>
    <t>ศรีใหม่</t>
  </si>
  <si>
    <t>ชลาธิป</t>
  </si>
  <si>
    <t>รัตนคช</t>
  </si>
  <si>
    <t>นพรุจ</t>
  </si>
  <si>
    <t>ขวัญแก้ว</t>
  </si>
  <si>
    <t>ภคิน</t>
  </si>
  <si>
    <t>ชาญณรงค์</t>
  </si>
  <si>
    <t>ยศสรัล</t>
  </si>
  <si>
    <t>เกิดอุดม</t>
  </si>
  <si>
    <t>พีรวัส</t>
  </si>
  <si>
    <t>ชื่นบาน</t>
  </si>
  <si>
    <t>ภคินวัฒน์</t>
  </si>
  <si>
    <t>เนตรรุ่ง</t>
  </si>
  <si>
    <t>คณพศ</t>
  </si>
  <si>
    <t>พิมลศิริ</t>
  </si>
  <si>
    <t>ภัครพล</t>
  </si>
  <si>
    <t>อิสิงห์จันทร์</t>
  </si>
  <si>
    <t>เป็ดสุวรรณ</t>
  </si>
  <si>
    <t>อุกฤษฏ์</t>
  </si>
  <si>
    <t>นุรักภักดี</t>
  </si>
  <si>
    <t>ธัญพิสิษฐ์</t>
  </si>
  <si>
    <t>ทวิชสังข์</t>
  </si>
  <si>
    <t>เกียรติกร</t>
  </si>
  <si>
    <t>ไทยเกิด</t>
  </si>
  <si>
    <t>ณัฐธภาคย์</t>
  </si>
  <si>
    <t>ศิลปพรหมมาศ</t>
  </si>
  <si>
    <t>ภูมิธารา</t>
  </si>
  <si>
    <t>สุดใจใหม่</t>
  </si>
  <si>
    <t>นาวิน</t>
  </si>
  <si>
    <t>สริขา</t>
  </si>
  <si>
    <t>พรหมพิริยะ</t>
  </si>
  <si>
    <t>สถาพร</t>
  </si>
  <si>
    <t>ยศพัทธ์</t>
  </si>
  <si>
    <t>ชัยยศ</t>
  </si>
  <si>
    <t>คณพัชญ์</t>
  </si>
  <si>
    <t>ศรีคุ้มวงศ์</t>
  </si>
  <si>
    <t>เขมณัฐ</t>
  </si>
  <si>
    <t>วันแรก</t>
  </si>
  <si>
    <t>ภูริณัฐ</t>
  </si>
  <si>
    <t>ทองมณี</t>
  </si>
  <si>
    <t>อรุณกมล</t>
  </si>
  <si>
    <t>ท่องแก้ว</t>
  </si>
  <si>
    <t>ชลณิชา</t>
  </si>
  <si>
    <t>ย่องบุตร</t>
  </si>
  <si>
    <t>จงอริยะกุล</t>
  </si>
  <si>
    <t>ชัชชญา</t>
  </si>
  <si>
    <t>บุญจันทร์</t>
  </si>
  <si>
    <t>ณัช​ชา</t>
  </si>
  <si>
    <t>หฤหรรษพงศ์​</t>
  </si>
  <si>
    <t>ณิชาภัทร</t>
  </si>
  <si>
    <t>มณีสม</t>
  </si>
  <si>
    <t>ณัฎฐนันท์</t>
  </si>
  <si>
    <t>เกตุกรณ์</t>
  </si>
  <si>
    <t>ฐิตาภา</t>
  </si>
  <si>
    <t>สำลี</t>
  </si>
  <si>
    <t>ศรวณีย์</t>
  </si>
  <si>
    <t>ตันติพงศ์อาภา</t>
  </si>
  <si>
    <t>วิทยาศาสตร์จุฬาภรณราชวิทยาลัย นครศรีธรรมราช</t>
  </si>
  <si>
    <t>อรณิชชา</t>
  </si>
  <si>
    <t>โชคชัยกวิน</t>
  </si>
  <si>
    <t>แลกเปลี่ยนกลับมาเรียน</t>
  </si>
  <si>
    <t>กฤษกร</t>
  </si>
  <si>
    <t>ธนมิตรามณี</t>
  </si>
  <si>
    <t>ณัฏฐพิเชษฐ์</t>
  </si>
  <si>
    <t>เจริญพิริยะ</t>
  </si>
  <si>
    <t>วรินทร</t>
  </si>
  <si>
    <t>ศรชัย</t>
  </si>
  <si>
    <t>อติรุจ</t>
  </si>
  <si>
    <t>กิจกร</t>
  </si>
  <si>
    <t>กษิดิ์ดิศ</t>
  </si>
  <si>
    <t>ชูศักดิ์เกียรติกุล</t>
  </si>
  <si>
    <t>ธนธรณ์</t>
  </si>
  <si>
    <t>ทองรัตน์</t>
  </si>
  <si>
    <t>ธนภัทร</t>
  </si>
  <si>
    <t>เตี้ยงตุ้น</t>
  </si>
  <si>
    <t>พัศนรพนธ์</t>
  </si>
  <si>
    <t>พฤฒิศาสตร์</t>
  </si>
  <si>
    <t>รัญชกรณ์</t>
  </si>
  <si>
    <t>สาเมือง</t>
  </si>
  <si>
    <t>อัครพงค์</t>
  </si>
  <si>
    <t>ศรีนวลละออง</t>
  </si>
  <si>
    <t>อาทฤต</t>
  </si>
  <si>
    <t>ศิลมะโย</t>
  </si>
  <si>
    <t>คมธณัจสุ์</t>
  </si>
  <si>
    <t>พิทยากรศิลป์</t>
  </si>
  <si>
    <t>ชยพล</t>
  </si>
  <si>
    <t>เรืองเดช</t>
  </si>
  <si>
    <t>คณิศร</t>
  </si>
  <si>
    <t>แก้วเรือง</t>
  </si>
  <si>
    <t>ชุติเดช</t>
  </si>
  <si>
    <t>ประดิษฐพร</t>
  </si>
  <si>
    <t>นาฎนรี</t>
  </si>
  <si>
    <t>ศรีตะกุก</t>
  </si>
  <si>
    <t>นิชาภัทร</t>
  </si>
  <si>
    <t>ทองชิต</t>
  </si>
  <si>
    <t>วริญ</t>
  </si>
  <si>
    <t>เพชรมั่ง</t>
  </si>
  <si>
    <t>ศิศิรา</t>
  </si>
  <si>
    <t>โมระเสริฐ</t>
  </si>
  <si>
    <t>กันยาวีร์</t>
  </si>
  <si>
    <t>ทองเอียด</t>
  </si>
  <si>
    <t>จารุกัญญ์</t>
  </si>
  <si>
    <t>จารุโภคาวัฒน์</t>
  </si>
  <si>
    <t>วรัชยา</t>
  </si>
  <si>
    <t>อนันทขาล</t>
  </si>
  <si>
    <t>สุธิดา</t>
  </si>
  <si>
    <t>ชูเพชร</t>
  </si>
  <si>
    <t>พัชญ์ชิสา</t>
  </si>
  <si>
    <t>เพ็ชรมีศรี</t>
  </si>
  <si>
    <t>วิรัลพัชร</t>
  </si>
  <si>
    <t>ภูทัต</t>
  </si>
  <si>
    <t>อัยวริญท์</t>
  </si>
  <si>
    <t>สมบัติมาก</t>
  </si>
  <si>
    <t>พชรพร</t>
  </si>
  <si>
    <t>วรอาจ</t>
  </si>
  <si>
    <t>วธิษณา</t>
  </si>
  <si>
    <t>ธนฐานสกุล</t>
  </si>
  <si>
    <t>พัทลุง</t>
  </si>
  <si>
    <t>อิทธิกร</t>
  </si>
  <si>
    <t>แก้วเชื้อ</t>
  </si>
  <si>
    <t>อริญญ์ธร</t>
  </si>
  <si>
    <t>เกิดพงษ์พันธ์</t>
  </si>
  <si>
    <t>สุวิจักขณ์</t>
  </si>
  <si>
    <t>สังข์สินชัย</t>
  </si>
  <si>
    <t>ไชยวัฒน์</t>
  </si>
  <si>
    <t>ไมทอง</t>
  </si>
  <si>
    <t>เซี่ยงฉิน</t>
  </si>
  <si>
    <t>วงศธร</t>
  </si>
  <si>
    <t>อยู่ดี</t>
  </si>
  <si>
    <t>ศุภวิชญ์</t>
  </si>
  <si>
    <t>นาคดำ</t>
  </si>
  <si>
    <t>กันตินันท์</t>
  </si>
  <si>
    <t>เกษสุวรรณ์</t>
  </si>
  <si>
    <t>ปรเมศวร์</t>
  </si>
  <si>
    <t>ศรีฟ้า</t>
  </si>
  <si>
    <t>สุกฤษฎ์</t>
  </si>
  <si>
    <t>เงินนาค</t>
  </si>
  <si>
    <t>ธปัน</t>
  </si>
  <si>
    <t>นวลกุ้ง</t>
  </si>
  <si>
    <t>คมกฤษณ์</t>
  </si>
  <si>
    <t>บุญปล้อง</t>
  </si>
  <si>
    <t>ณัฐพล</t>
  </si>
  <si>
    <t>แทนคุณ</t>
  </si>
  <si>
    <t>ศรีไชย</t>
  </si>
  <si>
    <t>ศักรพัฒน</t>
  </si>
  <si>
    <t>หนูนุ้ย</t>
  </si>
  <si>
    <t>ภูมิพัศ</t>
  </si>
  <si>
    <t>จีระพงศ์</t>
  </si>
  <si>
    <t>วโรตนม์</t>
  </si>
  <si>
    <t>ชัยรัตนวงศ์</t>
  </si>
  <si>
    <t>กฤตภาส</t>
  </si>
  <si>
    <t>ภูสิปราง</t>
  </si>
  <si>
    <t>จุลานุพันธ์</t>
  </si>
  <si>
    <t>วรัทยา</t>
  </si>
  <si>
    <t>พุทธิศาวงศ์</t>
  </si>
  <si>
    <t>ชัญญา</t>
  </si>
  <si>
    <t>พรหมเกิด</t>
  </si>
  <si>
    <t>ณัฐชญา</t>
  </si>
  <si>
    <t>วงศ์กองแก้ว</t>
  </si>
  <si>
    <t>ดนยา</t>
  </si>
  <si>
    <t>ป่าเขตต์</t>
  </si>
  <si>
    <t>นันท์นภัส</t>
  </si>
  <si>
    <t>ไชยวรรณ</t>
  </si>
  <si>
    <t>มนัสนันท์</t>
  </si>
  <si>
    <t>หีตอักษร</t>
  </si>
  <si>
    <t>วรพิชชา</t>
  </si>
  <si>
    <t>วงษา</t>
  </si>
  <si>
    <t>นุตประวีณ์</t>
  </si>
  <si>
    <t>รักวิวัฒน์</t>
  </si>
  <si>
    <t>ปวีณ์ธิดา</t>
  </si>
  <si>
    <t>ทับทอง</t>
  </si>
  <si>
    <t>เพียงพิชชาอร</t>
  </si>
  <si>
    <t>เทพสุรินทร์</t>
  </si>
  <si>
    <t>รัฐนันท์</t>
  </si>
  <si>
    <t>พยัฆฤทธิ์</t>
  </si>
  <si>
    <t>ลภัสรดา</t>
  </si>
  <si>
    <t>เพชรทอง</t>
  </si>
  <si>
    <t>สุพิชญา</t>
  </si>
  <si>
    <t>พัฒเสน</t>
  </si>
  <si>
    <t>บุญเกิด</t>
  </si>
  <si>
    <t>อภิษฎา</t>
  </si>
  <si>
    <t>ชูเชิด</t>
  </si>
  <si>
    <t>กันยกร</t>
  </si>
  <si>
    <t>มีคลัง</t>
  </si>
  <si>
    <t>เกณิกา</t>
  </si>
  <si>
    <t>ประทุมสุวรรณ</t>
  </si>
  <si>
    <t>อธิชญาภาณิ์</t>
  </si>
  <si>
    <t>ฤทธิสมาน</t>
  </si>
  <si>
    <t>นภสร</t>
  </si>
  <si>
    <t>มั่งประเสริฐ</t>
  </si>
  <si>
    <t>เอริกา</t>
  </si>
  <si>
    <t>เผือกเนียม</t>
  </si>
  <si>
    <t>พิชามญชุ์</t>
  </si>
  <si>
    <t>แซ่ว่อง</t>
  </si>
  <si>
    <t>พิสิษฐ์ชน</t>
  </si>
  <si>
    <t>จอมทรักษ์</t>
  </si>
  <si>
    <t>กฤษตภัทร</t>
  </si>
  <si>
    <t>แจ่มแจ้ง</t>
  </si>
  <si>
    <t>ธันยทัธธรา</t>
  </si>
  <si>
    <t>ชูทอง</t>
  </si>
  <si>
    <t>วุฒิภัทร</t>
  </si>
  <si>
    <t>บุญญภัทร</t>
  </si>
  <si>
    <t>อภิวิชญ์</t>
  </si>
  <si>
    <t>ศรีเนียม</t>
  </si>
  <si>
    <t>ภาคิน</t>
  </si>
  <si>
    <t>เส็นจาง</t>
  </si>
  <si>
    <t>รัชชานนท์</t>
  </si>
  <si>
    <t>ค้วนแอ่ม</t>
  </si>
  <si>
    <t>ณภัทร</t>
  </si>
  <si>
    <t>ไตรเชษฐกุล</t>
  </si>
  <si>
    <t>ธิวากรณ์</t>
  </si>
  <si>
    <t>ทองคำ</t>
  </si>
  <si>
    <t>พศิน</t>
  </si>
  <si>
    <t>สายกนก</t>
  </si>
  <si>
    <t>อชิรวิชญ์</t>
  </si>
  <si>
    <t>ห้องเขียบ</t>
  </si>
  <si>
    <t>นนทพัทธ์</t>
  </si>
  <si>
    <t>วิโรจน์</t>
  </si>
  <si>
    <t>กรรณไท</t>
  </si>
  <si>
    <t>ปรางนาคี</t>
  </si>
  <si>
    <t>ชยุต</t>
  </si>
  <si>
    <t>อุทัยเลิศ</t>
  </si>
  <si>
    <t>คัมคุณ</t>
  </si>
  <si>
    <t>นาคทุ่งเตา</t>
  </si>
  <si>
    <t>กุลศิริ</t>
  </si>
  <si>
    <t>พิพัฒน์</t>
  </si>
  <si>
    <t>รองเทพ</t>
  </si>
  <si>
    <t>เตชิต</t>
  </si>
  <si>
    <t>ทองจันทร์</t>
  </si>
  <si>
    <t>ฉัตรพัชรภิญโญ</t>
  </si>
  <si>
    <t>สิร์ภาภัทร์</t>
  </si>
  <si>
    <t>เมธินาพิทักษ์</t>
  </si>
  <si>
    <t>กันติชา</t>
  </si>
  <si>
    <t>ทิพย์ธารา</t>
  </si>
  <si>
    <t>สังข์สมบูรณ์</t>
  </si>
  <si>
    <t>ศุภกานต์</t>
  </si>
  <si>
    <t>พัฒน์คง</t>
  </si>
  <si>
    <t>มนัญชยา</t>
  </si>
  <si>
    <t>ศศิภูริพลังกร</t>
  </si>
  <si>
    <t>ณัฏฐธิดา</t>
  </si>
  <si>
    <t>นาคน้อย</t>
  </si>
  <si>
    <t>ปุญญิศา</t>
  </si>
  <si>
    <t>แตงอ่อน</t>
  </si>
  <si>
    <t>กัลยากร</t>
  </si>
  <si>
    <t>ต่างสุขสม</t>
  </si>
  <si>
    <t>พัชรา</t>
  </si>
  <si>
    <t>นพรัตน์</t>
  </si>
  <si>
    <t>วรัณปภา</t>
  </si>
  <si>
    <t>เพ็ชระ</t>
  </si>
  <si>
    <t>สุทธิดา</t>
  </si>
  <si>
    <t>ธรรมานนท์</t>
  </si>
  <si>
    <t>ชนัญชิดา</t>
  </si>
  <si>
    <t>เพชรอาวุธ</t>
  </si>
  <si>
    <t>ณัฏฐ์ชวัล</t>
  </si>
  <si>
    <t>มณีกาญจน์</t>
  </si>
  <si>
    <t>ปวริศา</t>
  </si>
  <si>
    <t>รามรงค์</t>
  </si>
  <si>
    <t>กวิสรา</t>
  </si>
  <si>
    <t>เกิดปลอด</t>
  </si>
  <si>
    <t>ดารินทร์</t>
  </si>
  <si>
    <t>พุ่มพันธ์</t>
  </si>
  <si>
    <t>สุริย์เตอร์</t>
  </si>
  <si>
    <t>ธันยารัตน์</t>
  </si>
  <si>
    <t>ตาคำ</t>
  </si>
  <si>
    <t>หฤทชนัน</t>
  </si>
  <si>
    <t>เขียวนาวะ</t>
  </si>
  <si>
    <t>ธนพร</t>
  </si>
  <si>
    <t>งามญาติ</t>
  </si>
  <si>
    <t>อนุรดี</t>
  </si>
  <si>
    <t>พรมหลง</t>
  </si>
  <si>
    <t>บ้านนาสาร</t>
  </si>
  <si>
    <t>วารวัต</t>
  </si>
  <si>
    <t>คล้ายศรี</t>
  </si>
  <si>
    <t>ปทะวานิช</t>
  </si>
  <si>
    <t>ยังมณี</t>
  </si>
  <si>
    <t>ภูริทัต</t>
  </si>
  <si>
    <t>สุทธิรักษ์</t>
  </si>
  <si>
    <t>ประชุมรัตน์</t>
  </si>
  <si>
    <t>ปณวัตร</t>
  </si>
  <si>
    <t>บุญญานุรักษ์</t>
  </si>
  <si>
    <t>ปัญนพัทร</t>
  </si>
  <si>
    <t>ชัยทอง</t>
  </si>
  <si>
    <t>ภัทรพล</t>
  </si>
  <si>
    <t>ผลศิริ</t>
  </si>
  <si>
    <t>ภูวเดช</t>
  </si>
  <si>
    <t>ชุมวรฐายี</t>
  </si>
  <si>
    <t>กฤติเดช</t>
  </si>
  <si>
    <t>คุณานนท์</t>
  </si>
  <si>
    <t>หมื่นขันธ์</t>
  </si>
  <si>
    <t>ภาณุพัตร์</t>
  </si>
  <si>
    <t>สบเหมาะ</t>
  </si>
  <si>
    <t>พงศ์พสุ</t>
  </si>
  <si>
    <t>เส็งเอี่ยม</t>
  </si>
  <si>
    <t>ภูผา</t>
  </si>
  <si>
    <t>โจ้งบุตร</t>
  </si>
  <si>
    <t>ปรรณ์</t>
  </si>
  <si>
    <t>ศรีโชติ</t>
  </si>
  <si>
    <t>ศิวกร</t>
  </si>
  <si>
    <t>แซ่ห้วน</t>
  </si>
  <si>
    <t>ภูรินทร์</t>
  </si>
  <si>
    <t>แก้วกัญญาติ</t>
  </si>
  <si>
    <t>กชอร</t>
  </si>
  <si>
    <t>เกาไสยานนท์</t>
  </si>
  <si>
    <t>กมลพร</t>
  </si>
  <si>
    <t>เพชรศร</t>
  </si>
  <si>
    <t>ฐิตาภรณ์</t>
  </si>
  <si>
    <t>ด่านคชาธาร</t>
  </si>
  <si>
    <t>ปุณิกา</t>
  </si>
  <si>
    <t>อักษรภักดี</t>
  </si>
  <si>
    <t>ขวัญกุล</t>
  </si>
  <si>
    <t>ชาลิดา</t>
  </si>
  <si>
    <t>รักษาราช</t>
  </si>
  <si>
    <t>ฐปนัท</t>
  </si>
  <si>
    <t>ศรีชาย</t>
  </si>
  <si>
    <t>หนูจีนจิต</t>
  </si>
  <si>
    <t>ณัฐปภัสร์</t>
  </si>
  <si>
    <t>รัตกุล</t>
  </si>
  <si>
    <t>เบญญา</t>
  </si>
  <si>
    <t>อินมี</t>
  </si>
  <si>
    <t>กรวรรณ</t>
  </si>
  <si>
    <t>ศักดา</t>
  </si>
  <si>
    <t>ชนัญญา</t>
  </si>
  <si>
    <t>ลีละวัฒน์วัฒนา</t>
  </si>
  <si>
    <t>วิลาศิณีย์</t>
  </si>
  <si>
    <t>เขียวอ่อน</t>
  </si>
  <si>
    <t>พิมชญา</t>
  </si>
  <si>
    <t>ทองตากรณ์</t>
  </si>
  <si>
    <t>กฤษฏิ์ติพัฒน์</t>
  </si>
  <si>
    <t>ศรีนุรัตน์</t>
  </si>
  <si>
    <t>อักษราภัค</t>
  </si>
  <si>
    <t>โพธิ์เพชร</t>
  </si>
  <si>
    <t>กอบกุญ</t>
  </si>
  <si>
    <t>มาร์ติเนซ</t>
  </si>
  <si>
    <t>ปวิชญา</t>
  </si>
  <si>
    <t>ทองมา</t>
  </si>
  <si>
    <t>จารวี</t>
  </si>
  <si>
    <t>สายัณห์</t>
  </si>
  <si>
    <t>กาญจน์เกล้า</t>
  </si>
  <si>
    <t>กีรติสุวคนธ์</t>
  </si>
  <si>
    <t>สุพิชญา​</t>
  </si>
  <si>
    <t>กิตติภูมิ</t>
  </si>
  <si>
    <t>อุดมกิจพิพัฒน์</t>
  </si>
  <si>
    <t>ภีมพล</t>
  </si>
  <si>
    <t>ครุฑสุวรรณ</t>
  </si>
  <si>
    <t>ณฐกันต์</t>
  </si>
  <si>
    <t>พัชรพงษ์</t>
  </si>
  <si>
    <t>ตะปินา</t>
  </si>
  <si>
    <t>ศตายุ</t>
  </si>
  <si>
    <t>ภูรี</t>
  </si>
  <si>
    <t>เทพรส</t>
  </si>
  <si>
    <t>อภิวัฒน์</t>
  </si>
  <si>
    <t>หลุบเลา</t>
  </si>
  <si>
    <t>พิรชัช</t>
  </si>
  <si>
    <t>อุราพร</t>
  </si>
  <si>
    <t>ระพีพัฒน์</t>
  </si>
  <si>
    <t>ตนคัมภีรวาท</t>
  </si>
  <si>
    <t>สิงหกุล</t>
  </si>
  <si>
    <t>สายศิลป์</t>
  </si>
  <si>
    <t>ณรพี</t>
  </si>
  <si>
    <t>เรืองศรี</t>
  </si>
  <si>
    <t>สิริรัฐ</t>
  </si>
  <si>
    <t>สายหยุด</t>
  </si>
  <si>
    <t>ธนพล</t>
  </si>
  <si>
    <t>ตั้งเด่นชัย</t>
  </si>
  <si>
    <t>รวิษฎา</t>
  </si>
  <si>
    <t>อินทร์คง</t>
  </si>
  <si>
    <t>ปภินวิช</t>
  </si>
  <si>
    <t>ใบกว้าง</t>
  </si>
  <si>
    <t>กัญญาพัชร์</t>
  </si>
  <si>
    <t>ผลพฤกษา</t>
  </si>
  <si>
    <t>สิมิลัน</t>
  </si>
  <si>
    <t>อ่ำน้อย</t>
  </si>
  <si>
    <t>เกตุเเก้ว</t>
  </si>
  <si>
    <t>ฐานิตา</t>
  </si>
  <si>
    <t>เลขพงศ์</t>
  </si>
  <si>
    <t>ลลิตภัทร</t>
  </si>
  <si>
    <t>ฤทธิโชค</t>
  </si>
  <si>
    <t>กมลลักษณ์</t>
  </si>
  <si>
    <t>กรณัฐ</t>
  </si>
  <si>
    <t>สุขะประดิษฐ</t>
  </si>
  <si>
    <t>ฉัตรยาดา</t>
  </si>
  <si>
    <t>ภู่ไพบูลย์</t>
  </si>
  <si>
    <t>เอมิกา</t>
  </si>
  <si>
    <t>น้อยลมุล</t>
  </si>
  <si>
    <t>ฐิติกาญจน์</t>
  </si>
  <si>
    <t>กลิ่นสัมผัส</t>
  </si>
  <si>
    <t>กัญจน์กมล</t>
  </si>
  <si>
    <t>ช่วยเพ็ง</t>
  </si>
  <si>
    <t>ปารณัท</t>
  </si>
  <si>
    <t>ชำนาญกิจ</t>
  </si>
  <si>
    <t>พิชญาภัค</t>
  </si>
  <si>
    <t>รักเพชร</t>
  </si>
  <si>
    <t>พัทธนันท์</t>
  </si>
  <si>
    <t>พันธุ์วิชาติกุล</t>
  </si>
  <si>
    <t>สิรัมภา</t>
  </si>
  <si>
    <t>ศรีหมุดกุล</t>
  </si>
  <si>
    <t>ณัฐสิมา</t>
  </si>
  <si>
    <t>ช่วยบำรุง</t>
  </si>
  <si>
    <t>นภัสกร</t>
  </si>
  <si>
    <t>อนุรักษ์ลิ้มสกุล</t>
  </si>
  <si>
    <t>จิณณพัต</t>
  </si>
  <si>
    <t>ชูเพชร์</t>
  </si>
  <si>
    <t>ศรีประวรรณ</t>
  </si>
  <si>
    <t>ชยุดา</t>
  </si>
  <si>
    <t>เฮ่าหนู</t>
  </si>
  <si>
    <t>นรีเลิศ</t>
  </si>
  <si>
    <t>เลิศวราภรณ์พงศ์</t>
  </si>
  <si>
    <t>ศิริรัตน์</t>
  </si>
  <si>
    <t>เพชรเศษ</t>
  </si>
  <si>
    <t>ปาณิสรา</t>
  </si>
  <si>
    <t>สุขแก้ว</t>
  </si>
  <si>
    <t>สกร. เมืองบุรีรัมย์</t>
  </si>
  <si>
    <t>นิชคุณ</t>
  </si>
  <si>
    <t>เกื้อสกุล</t>
  </si>
  <si>
    <t>พิพัฒน์พงศ์</t>
  </si>
  <si>
    <t>ถาวรวัชรกุล</t>
  </si>
  <si>
    <t>คชารักษ์</t>
  </si>
  <si>
    <t>คชเวช</t>
  </si>
  <si>
    <t>ปัณณธร</t>
  </si>
  <si>
    <t>สุเมธาอักษร</t>
  </si>
  <si>
    <t>พชรวัชร</t>
  </si>
  <si>
    <t>เวชวัฒน์</t>
  </si>
  <si>
    <t>ภูริภัทร</t>
  </si>
  <si>
    <t>เพชรรักษ์</t>
  </si>
  <si>
    <t>ชยาศิส</t>
  </si>
  <si>
    <t>ขุนทองจันทร์</t>
  </si>
  <si>
    <t>ชาญกิจ</t>
  </si>
  <si>
    <t>เทพกูล</t>
  </si>
  <si>
    <t>ธนัช</t>
  </si>
  <si>
    <t>ศุภพิสิฐกุล</t>
  </si>
  <si>
    <t>เมธาสิทธิ์</t>
  </si>
  <si>
    <t>ปานเดช</t>
  </si>
  <si>
    <t>อนพัช</t>
  </si>
  <si>
    <t>มีเพียร</t>
  </si>
  <si>
    <t>นันทพัทธ์</t>
  </si>
  <si>
    <t>โกงเหลง</t>
  </si>
  <si>
    <t>เอสรา</t>
  </si>
  <si>
    <t>อริยประกาย</t>
  </si>
  <si>
    <t>เภตราใหญ่</t>
  </si>
  <si>
    <t>จิตติพัฒน์</t>
  </si>
  <si>
    <t>กลิ่นสุคนธ์</t>
  </si>
  <si>
    <t>ณฤษณ์</t>
  </si>
  <si>
    <t>ศรีประดิษฐ์</t>
  </si>
  <si>
    <t>ธนวิชญ์</t>
  </si>
  <si>
    <t>คงสถิตย์</t>
  </si>
  <si>
    <t>นิธิศ</t>
  </si>
  <si>
    <t>วิชัยดิษฐ</t>
  </si>
  <si>
    <t>ฐานกรณ์</t>
  </si>
  <si>
    <t>วังชนะกุล</t>
  </si>
  <si>
    <t>เมธังกร</t>
  </si>
  <si>
    <t>ขวัญทอง</t>
  </si>
  <si>
    <t>ธนัตถ์บดี</t>
  </si>
  <si>
    <t>กิจเดช</t>
  </si>
  <si>
    <t>สุชัณญา</t>
  </si>
  <si>
    <t>ศรีพิทักษ์</t>
  </si>
  <si>
    <t>สุภิชชา</t>
  </si>
  <si>
    <t>วัตรากรณ์</t>
  </si>
  <si>
    <t>ณัฏฐนันท์</t>
  </si>
  <si>
    <t>อินนิมิตร์</t>
  </si>
  <si>
    <t>นันทิพัฒน์</t>
  </si>
  <si>
    <t>เด่นสุนทร</t>
  </si>
  <si>
    <t>มณิสรา</t>
  </si>
  <si>
    <t>กาฬสมุทร</t>
  </si>
  <si>
    <t>อชิรญา</t>
  </si>
  <si>
    <t>ณัจฉรียา</t>
  </si>
  <si>
    <t>เหมทานนท์</t>
  </si>
  <si>
    <t>บุษเบญ</t>
  </si>
  <si>
    <t>ตั้งกิติกรกุล</t>
  </si>
  <si>
    <t>ไอยริญ</t>
  </si>
  <si>
    <t>รองสกุล</t>
  </si>
  <si>
    <t>ธวัลพร</t>
  </si>
  <si>
    <t>แก้วเกลี้ยง</t>
  </si>
  <si>
    <t>อริษฎา</t>
  </si>
  <si>
    <t>เพิ่มพูล</t>
  </si>
  <si>
    <t>กวินทิพย์</t>
  </si>
  <si>
    <t>กิจชานันท์</t>
  </si>
  <si>
    <t>การต์พิชชา</t>
  </si>
  <si>
    <t>ทองน้อย</t>
  </si>
  <si>
    <t>ณัชณิชา</t>
  </si>
  <si>
    <t>แก้วมณี</t>
  </si>
  <si>
    <t>ณิชกานต์</t>
  </si>
  <si>
    <t>อุปการดี</t>
  </si>
  <si>
    <t>ธัญชนก​</t>
  </si>
  <si>
    <t>วัฒนนุกูล​</t>
  </si>
  <si>
    <t>หมื่นมะเริง</t>
  </si>
  <si>
    <t>ชัฎชดานันท์</t>
  </si>
  <si>
    <t>คงยอด</t>
  </si>
  <si>
    <t>สวีวิทยา</t>
  </si>
  <si>
    <t>อติเทพ</t>
  </si>
  <si>
    <t>ลิมปพยอม</t>
  </si>
  <si>
    <t>บิณฑิกะ</t>
  </si>
  <si>
    <t>ตั้งวิศวกิจ</t>
  </si>
  <si>
    <t>ภัทรวัต</t>
  </si>
  <si>
    <t>สุดเลิศ</t>
  </si>
  <si>
    <t>กันตภณ</t>
  </si>
  <si>
    <t>อัมพปานิด</t>
  </si>
  <si>
    <t>ดวงมณี</t>
  </si>
  <si>
    <t>ไตรภูมิ</t>
  </si>
  <si>
    <t>มณีวัต</t>
  </si>
  <si>
    <t>จันทนา</t>
  </si>
  <si>
    <t>ณัชพล</t>
  </si>
  <si>
    <t>บุญสิน</t>
  </si>
  <si>
    <t>ธีรฉัตร</t>
  </si>
  <si>
    <t>ชโลธร</t>
  </si>
  <si>
    <t>ญาณิศา</t>
  </si>
  <si>
    <t>ขัติวงค์</t>
  </si>
  <si>
    <t>ณัฐกฤตา</t>
  </si>
  <si>
    <t>นารีจงกล</t>
  </si>
  <si>
    <t>นุชรินทร์</t>
  </si>
  <si>
    <t>ภาวิดา</t>
  </si>
  <si>
    <t>แซ่เอี๊ยบ</t>
  </si>
  <si>
    <t>กัลยกร</t>
  </si>
  <si>
    <t>แสงณรงค์</t>
  </si>
  <si>
    <t>จันทมะลิ</t>
  </si>
  <si>
    <t>ขวัญใจสกุล</t>
  </si>
  <si>
    <t>ณัฐวดี</t>
  </si>
  <si>
    <t>นพคุณ</t>
  </si>
  <si>
    <t>นนทิชา</t>
  </si>
  <si>
    <t>รัตนชัย</t>
  </si>
  <si>
    <t>ปาณิตา</t>
  </si>
  <si>
    <t>มูลสาร</t>
  </si>
  <si>
    <t>พราวพัชรา</t>
  </si>
  <si>
    <t>สุขขี</t>
  </si>
  <si>
    <t>พิมพ์มาดา</t>
  </si>
  <si>
    <t>นามตาปี</t>
  </si>
  <si>
    <t>วริศรา</t>
  </si>
  <si>
    <t>ปราบนริศ</t>
  </si>
  <si>
    <t>ศุภลักษณ์</t>
  </si>
  <si>
    <t>สาริสา</t>
  </si>
  <si>
    <t>ไตรศิริ</t>
  </si>
  <si>
    <t>ไอริน</t>
  </si>
  <si>
    <t>โกละกะ</t>
  </si>
  <si>
    <t>ญาณิษา</t>
  </si>
  <si>
    <t>มีศรี</t>
  </si>
  <si>
    <t>นภัส</t>
  </si>
  <si>
    <t>อำไพรัตน์</t>
  </si>
  <si>
    <t>ภัฐฆ์ชนิษา</t>
  </si>
  <si>
    <t>ทวิกุลธนไพศาล</t>
  </si>
  <si>
    <t>กัญญ์ณัชชา</t>
  </si>
  <si>
    <t>ฉ่อยทนง</t>
  </si>
  <si>
    <t>กานต์พิชชา</t>
  </si>
  <si>
    <t>จันทะ</t>
  </si>
  <si>
    <t>จันทกานต์</t>
  </si>
  <si>
    <t>วิเศษแก้ว</t>
  </si>
  <si>
    <t>ทองดี</t>
  </si>
  <si>
    <t>นาคทองกุล</t>
  </si>
  <si>
    <t>รมิตา</t>
  </si>
  <si>
    <t>บัวจันทร์</t>
  </si>
  <si>
    <t>อภิชญา</t>
  </si>
  <si>
    <t>พาลเสือ</t>
  </si>
  <si>
    <t>อรสา</t>
  </si>
  <si>
    <t>กิ่งทอง</t>
  </si>
  <si>
    <t>ณิศชนา</t>
  </si>
  <si>
    <t>เสือแก้ว</t>
  </si>
  <si>
    <t>ธรรมบำรุง</t>
  </si>
  <si>
    <t>รุจิรดา</t>
  </si>
  <si>
    <t>คงอุดหนุน</t>
  </si>
  <si>
    <t>ศิรประภา</t>
  </si>
  <si>
    <t>บวรสุวรรณ์</t>
  </si>
  <si>
    <t>โครงการส่งเสริมความสามารถพิเศษด้านภาษา (Gifted) และห้องเรียนทั่วไป แผนการศิลป์-ภาษา</t>
  </si>
  <si>
    <t>โครงการวิทยาศาสตร์พลังสิบ แผนการเรียนวิทย์-คณิต</t>
  </si>
  <si>
    <t>โครงการห้องเรียนทั่วไป แผนการเรียนวิทย์-คณิต</t>
  </si>
  <si>
    <t>โครงการส่งเสริมความสามารถด้านคณิตศาสตร์ วิทยาศาสตร์ ภาษาอังกฤษและเทคโนโลยี  (MSET ม.ปลาย)  แผนการเรียนวิทย์-คณิต</t>
  </si>
  <si>
    <t>โครงการห้องเรียนพิเศษวิทยาศาสตร์ คณิตศาสตร์ เทคโนโลยีและสิ่งแวดล้อม (SMTE ม.ปลาย) แผนการเรียนวิทย์-คณิต</t>
  </si>
  <si>
    <t>โครงการพัฒนาและส่งเสริมผู้มีความสามารถพิเศษด้านวิทยาศาสตร์และเทคโนโลยี (พสวท. สมทบ) แผนการเรียนวิทย์-คณิต</t>
  </si>
  <si>
    <t>โครงการส่งเสริมความสามารถพิเศษด้านคณิตศาสตร์และภาษา (Gifted) และห้องเรียนทั่วไป แผนการเรียนวิทย์-คณิต</t>
  </si>
  <si>
    <t>อธิภัทร</t>
  </si>
  <si>
    <t>สุวรรณ</t>
  </si>
  <si>
    <t>พีรวิชญ์</t>
  </si>
  <si>
    <t>เพชรตุ้น</t>
  </si>
  <si>
    <t>กิตติพงษ์</t>
  </si>
  <si>
    <t>ทวีแก้ว</t>
  </si>
  <si>
    <t>ขัตติย</t>
  </si>
  <si>
    <t>เนียมขำ</t>
  </si>
  <si>
    <t>ธนาภูมิ</t>
  </si>
  <si>
    <t>เพ็ชรทอง</t>
  </si>
  <si>
    <t>นัธทวัฒน์</t>
  </si>
  <si>
    <t>สุวรรณรัตน์</t>
  </si>
  <si>
    <t>รำเพย</t>
  </si>
  <si>
    <t>วงศ์สุบรรณ</t>
  </si>
  <si>
    <t>ภูชิสส์</t>
  </si>
  <si>
    <t>วงษ์โต</t>
  </si>
  <si>
    <t>ภูธร</t>
  </si>
  <si>
    <t>แสงจันทร์ดา</t>
  </si>
  <si>
    <t>ราชพฤกษ์</t>
  </si>
  <si>
    <t>หวังดี</t>
  </si>
  <si>
    <t>วรวุฒิ</t>
  </si>
  <si>
    <t>สุขศรี</t>
  </si>
  <si>
    <t>ชัยตนันท์</t>
  </si>
  <si>
    <t>บวรวัชราพันธ์</t>
  </si>
  <si>
    <t>พงศ์ปณต</t>
  </si>
  <si>
    <t>กุลภัทรคำเงิน</t>
  </si>
  <si>
    <t>วสวัตติ์</t>
  </si>
  <si>
    <t>ประเสริฐอุ้ย</t>
  </si>
  <si>
    <t>พิเชฐชญณ์</t>
  </si>
  <si>
    <t>เเซ่ภู่</t>
  </si>
  <si>
    <t>ปุณยทัต</t>
  </si>
  <si>
    <t>แซ่อุ่ย</t>
  </si>
  <si>
    <t>เมืองนิเวศน์</t>
  </si>
  <si>
    <t>นัทธมน</t>
  </si>
  <si>
    <t>แก้วพิชัย</t>
  </si>
  <si>
    <t>สรยพร</t>
  </si>
  <si>
    <t>ใจดี</t>
  </si>
  <si>
    <t>ณปพัสส์ชนก</t>
  </si>
  <si>
    <t>โสภา</t>
  </si>
  <si>
    <t>แพรววนิต</t>
  </si>
  <si>
    <t>แก้วมหิทธิ์</t>
  </si>
  <si>
    <t>สร้อยฟ้า</t>
  </si>
  <si>
    <t>สมานวงศ์</t>
  </si>
  <si>
    <t>พรรณภัทร</t>
  </si>
  <si>
    <t>ถิ่นหนองไทร</t>
  </si>
  <si>
    <t>พุฒิธาดา</t>
  </si>
  <si>
    <t>ชูสม</t>
  </si>
  <si>
    <t>บุญพัฒน์</t>
  </si>
  <si>
    <t>ณัฐสินี</t>
  </si>
  <si>
    <t>วรรณคำ</t>
  </si>
  <si>
    <t>อฏิมา</t>
  </si>
  <si>
    <t>คงภักดี</t>
  </si>
  <si>
    <t>ปุญนรี</t>
  </si>
  <si>
    <t>มลิวัลย์</t>
  </si>
  <si>
    <t>เนียมเที่ยง</t>
  </si>
  <si>
    <t>ปภาวรินทร์</t>
  </si>
  <si>
    <t>ถิ่นไทย</t>
  </si>
  <si>
    <t>ชนากานต์</t>
  </si>
  <si>
    <t>ศรีน้อย</t>
  </si>
  <si>
    <t>กัณญวรัตน์</t>
  </si>
  <si>
    <t>วัฒนารมย์</t>
  </si>
  <si>
    <t>บ้านบางรูป</t>
  </si>
  <si>
    <t>สตรีภูเก็ต</t>
  </si>
  <si>
    <t>โครงการห้องเรียนทั่วไป แผนการเรียนศิลป์-ภาษา</t>
  </si>
  <si>
    <t>โครงการส่งเสริมความสามารถด้านศิลปศาสตร์  แผนการเรียนศิลป์-ภาษา</t>
  </si>
  <si>
    <t>ก้องภพ</t>
  </si>
  <si>
    <t>กุลเพชรกล้า</t>
  </si>
  <si>
    <t>เมธาวิน</t>
  </si>
  <si>
    <t>สุวรรณนิตย์</t>
  </si>
  <si>
    <t>นพปฎล</t>
  </si>
  <si>
    <t>หนูสุข</t>
  </si>
  <si>
    <t>กวีภัทร</t>
  </si>
  <si>
    <t>กุลน้อย</t>
  </si>
  <si>
    <t>ธนชาติ</t>
  </si>
  <si>
    <t>สุขนิตย์</t>
  </si>
  <si>
    <t>แดนธยาน์</t>
  </si>
  <si>
    <t>พานิชชาติ</t>
  </si>
  <si>
    <t>ธัญวิทย์</t>
  </si>
  <si>
    <t>วุฒิวงศ์</t>
  </si>
  <si>
    <t>ภูมิอิทธิกร</t>
  </si>
  <si>
    <t>วิเชียรวงศ์</t>
  </si>
  <si>
    <t>ชยุตพงศ์</t>
  </si>
  <si>
    <t>ทิพย์รัตน์</t>
  </si>
  <si>
    <t>ณธีนนท์</t>
  </si>
  <si>
    <t>ฉิมสอาด</t>
  </si>
  <si>
    <t>จันทร์แก้ว</t>
  </si>
  <si>
    <t>ภูริช</t>
  </si>
  <si>
    <t>ทองพันธ์</t>
  </si>
  <si>
    <t>ดาราสิชฌน์</t>
  </si>
  <si>
    <t>ศุภกร</t>
  </si>
  <si>
    <t>สุขสิกาญน์</t>
  </si>
  <si>
    <t>พีชรวิชญ์</t>
  </si>
  <si>
    <t>สอนเขียว</t>
  </si>
  <si>
    <t>ยศวริศ</t>
  </si>
  <si>
    <t>ฆังคะประทุม</t>
  </si>
  <si>
    <t>พัฒน์คล้าย</t>
  </si>
  <si>
    <t>นิธยาภรณ์</t>
  </si>
  <si>
    <t>สังขบุญชู</t>
  </si>
  <si>
    <t>ธนัชญา</t>
  </si>
  <si>
    <t>จิตรัตน์</t>
  </si>
  <si>
    <t>สุณิชา</t>
  </si>
  <si>
    <t>ณัฐธยาน์</t>
  </si>
  <si>
    <t>จันทร์เสาร์</t>
  </si>
  <si>
    <t>ปภัชญา</t>
  </si>
  <si>
    <t>สุรวุฒิสกุล</t>
  </si>
  <si>
    <t>บุญสา</t>
  </si>
  <si>
    <t>อนิสรา</t>
  </si>
  <si>
    <t>โต๊ะหลาง</t>
  </si>
  <si>
    <t>ธัญญลักษณ์</t>
  </si>
  <si>
    <t>พินิจ</t>
  </si>
  <si>
    <t>ณวรา</t>
  </si>
  <si>
    <t>เรียงรุ่งโรจน์</t>
  </si>
  <si>
    <t>ณภัทรธดา</t>
  </si>
  <si>
    <t>เวียงวีระ</t>
  </si>
  <si>
    <t>ปัญชลิกา</t>
  </si>
  <si>
    <t>ปลอดภิญโญ</t>
  </si>
  <si>
    <t>พิชญา</t>
  </si>
  <si>
    <t>วัฒนพฤกษ์</t>
  </si>
  <si>
    <t>ทองสกุล</t>
  </si>
  <si>
    <t>อัจฉรียา</t>
  </si>
  <si>
    <t>รักษานุ่น</t>
  </si>
  <si>
    <t>ซาริน</t>
  </si>
  <si>
    <t>ซามาน</t>
  </si>
  <si>
    <t>วิลาสินี</t>
  </si>
  <si>
    <t>ศรีสุขใส</t>
  </si>
  <si>
    <t>กนกพร</t>
  </si>
  <si>
    <t>เทือกสุบรรณ</t>
  </si>
  <si>
    <t>พิชชาภา</t>
  </si>
  <si>
    <t>คชสิทธิ์</t>
  </si>
  <si>
    <t>พีรรัชต์</t>
  </si>
  <si>
    <t>ชูขันธ์</t>
  </si>
  <si>
    <t>โครงการห้องเรียนทั่วไป แผนการเรียนศิลป์-คำนวณ</t>
  </si>
  <si>
    <t>ยศกร</t>
  </si>
  <si>
    <t>ทิพย์ประชาบาล</t>
  </si>
  <si>
    <t>กิตติกวิน</t>
  </si>
  <si>
    <t>เมืองรมย์</t>
  </si>
  <si>
    <t>ไม้ทิพย์</t>
  </si>
  <si>
    <t>ทีปกร</t>
  </si>
  <si>
    <t>เยี้ยนประยงค์</t>
  </si>
  <si>
    <t>ฉิมเกื้อ</t>
  </si>
  <si>
    <t>ธัญธร</t>
  </si>
  <si>
    <t>สินทอง</t>
  </si>
  <si>
    <t>ปัณณวิชญ์</t>
  </si>
  <si>
    <t>ฉางข้าวพรม</t>
  </si>
  <si>
    <t>ชนกันต์</t>
  </si>
  <si>
    <t>ไชยามาตย์</t>
  </si>
  <si>
    <t>ชัยวัฒน์</t>
  </si>
  <si>
    <t>ขุนปักษี</t>
  </si>
  <si>
    <t>ณัฏฐกานต์</t>
  </si>
  <si>
    <t>พรหมพันธุ์</t>
  </si>
  <si>
    <t>เพชรดนัย</t>
  </si>
  <si>
    <t>คูทอง</t>
  </si>
  <si>
    <t>พุทธิพงษ์</t>
  </si>
  <si>
    <t>หาญณรงค์</t>
  </si>
  <si>
    <t>วณิชชากร</t>
  </si>
  <si>
    <t>จันทร์สน</t>
  </si>
  <si>
    <t>ณัฐปพน</t>
  </si>
  <si>
    <t>กมุกะมกุล</t>
  </si>
  <si>
    <t>ธนกฤต</t>
  </si>
  <si>
    <t>เพชรคง</t>
  </si>
  <si>
    <t>สิทธิรักษ์</t>
  </si>
  <si>
    <t>ธรรมนันท์</t>
  </si>
  <si>
    <t>แก้วนรา</t>
  </si>
  <si>
    <t>ภัทรภณ</t>
  </si>
  <si>
    <t>พูลมาศ</t>
  </si>
  <si>
    <t>สิท์ธิปติ</t>
  </si>
  <si>
    <t>อุทัยสถิตย์</t>
  </si>
  <si>
    <t>ศิรันดร์</t>
  </si>
  <si>
    <t>ชูโตชนะ</t>
  </si>
  <si>
    <t>เรืองศักดิ์</t>
  </si>
  <si>
    <t>สุขคุ้ม</t>
  </si>
  <si>
    <t>ศรีศิลป์</t>
  </si>
  <si>
    <t>ยุติวิชญ์</t>
  </si>
  <si>
    <t>วีรชัยพิเชษฐ์กุล</t>
  </si>
  <si>
    <t>ปารเมศ</t>
  </si>
  <si>
    <t>คล้ายทอง</t>
  </si>
  <si>
    <t>สุนิติ</t>
  </si>
  <si>
    <t>เกษกล้า</t>
  </si>
  <si>
    <t>ปุณณพัฒน์</t>
  </si>
  <si>
    <t>ประเสริฐพงษ์</t>
  </si>
  <si>
    <t>เติมฝัน</t>
  </si>
  <si>
    <t>สร้อยสิงห์</t>
  </si>
  <si>
    <t>ณิชกมล</t>
  </si>
  <si>
    <t>ปิ่นทองศรี</t>
  </si>
  <si>
    <t>มนัสสินี</t>
  </si>
  <si>
    <t>ทองใหญ่</t>
  </si>
  <si>
    <t>ณัฐธิดา</t>
  </si>
  <si>
    <t>นาคบำรุง</t>
  </si>
  <si>
    <t>สิริรัตน์</t>
  </si>
  <si>
    <t>โภชนาธาร</t>
  </si>
  <si>
    <t>อุบลวรรณา</t>
  </si>
  <si>
    <t>นุปะวีย์</t>
  </si>
  <si>
    <t>รัตติโชติ</t>
  </si>
  <si>
    <t>ปานดาริกา</t>
  </si>
  <si>
    <t>กุมารจันทร์</t>
  </si>
  <si>
    <t>ชิตยาภรณ์</t>
  </si>
  <si>
    <t>พุทธาโร</t>
  </si>
  <si>
    <t>ปิยฉัตร</t>
  </si>
  <si>
    <t>ปิยะกาญจน์</t>
  </si>
  <si>
    <t>พรหมช่วย</t>
  </si>
  <si>
    <t>ธิดารัตน์</t>
  </si>
  <si>
    <t>เพชรชิต</t>
  </si>
  <si>
    <t>เอมิตรา</t>
  </si>
  <si>
    <t>สุวรรณรังศรี</t>
  </si>
  <si>
    <t>ชัยบุรีพิทยา</t>
  </si>
  <si>
    <t>วิชาเอก</t>
  </si>
  <si>
    <t>ภูริวัฒน์</t>
  </si>
  <si>
    <t>กล้าหาญ</t>
  </si>
  <si>
    <t>ธนวรรธน์</t>
  </si>
  <si>
    <t>อัยยะวรากูล</t>
  </si>
  <si>
    <t>สิรธีร์ ศิรสวัสดิ์วรากุล</t>
  </si>
  <si>
    <t xml:space="preserve"> แซ่อึ้ง</t>
  </si>
  <si>
    <t>สังข์ทองงาม</t>
  </si>
  <si>
    <t>วลัญย์ธิฎา</t>
  </si>
  <si>
    <t>ณ รฎา</t>
  </si>
  <si>
    <t>นพสุวรรณกร</t>
  </si>
  <si>
    <t>ปล่องนิราส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</si>
</sst>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73" x14ac:knownFonts="1">
    <font>
      <sz val="14"/>
      <name val="Cordia New"/>
      <charset val="222"/>
    </font>
    <font>
      <sz val="8"/>
      <name val="Cordia New"/>
      <family val="2"/>
    </font>
    <font>
      <sz val="12"/>
      <name val="TH Sarabun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20"/>
      <name val="TH SarabunPSK"/>
      <family val="2"/>
    </font>
    <font>
      <sz val="24"/>
      <name val="TH SarabunPSK"/>
      <family val="2"/>
    </font>
    <font>
      <b/>
      <sz val="22"/>
      <name val="TH SarabunPSK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20"/>
      <name val="TH SarabunPSK"/>
      <family val="2"/>
    </font>
    <font>
      <b/>
      <sz val="20"/>
      <color rgb="FFFF0000"/>
      <name val="TH SarabunPSK"/>
      <family val="2"/>
    </font>
    <font>
      <sz val="12"/>
      <name val="TH Sarabun New"/>
      <family val="2"/>
      <charset val="22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1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name val="TH SarabunPSK"/>
      <family val="2"/>
    </font>
    <font>
      <sz val="12"/>
      <color theme="1"/>
      <name val="TH SarabunPSK"/>
      <family val="2"/>
    </font>
    <font>
      <sz val="12"/>
      <color theme="1"/>
      <name val="TH Sarabun New"/>
      <family val="2"/>
      <charset val="222"/>
    </font>
    <font>
      <sz val="11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5"/>
      <name val="Wingdings"/>
      <charset val="2"/>
    </font>
    <font>
      <i/>
      <sz val="12"/>
      <name val="TH SarabunPSK"/>
      <family val="2"/>
    </font>
    <font>
      <i/>
      <sz val="12"/>
      <color rgb="FFFF0000"/>
      <name val="TH SarabunPSK"/>
      <family val="2"/>
    </font>
    <font>
      <sz val="12"/>
      <color indexed="8"/>
      <name val="TH Sarabun New"/>
      <family val="2"/>
      <charset val="222"/>
    </font>
    <font>
      <sz val="11"/>
      <color theme="1"/>
      <name val="TH SarabunPSK"/>
      <family val="2"/>
    </font>
    <font>
      <i/>
      <sz val="12"/>
      <color theme="1"/>
      <name val="TH SarabunPSK"/>
      <family val="2"/>
    </font>
    <font>
      <sz val="12"/>
      <name val="TH SarabunPSK"/>
      <family val="2"/>
    </font>
    <font>
      <sz val="12"/>
      <color rgb="FF0000FF"/>
      <name val="TH SarabunPSK"/>
      <family val="2"/>
    </font>
    <font>
      <i/>
      <sz val="12"/>
      <color indexed="8"/>
      <name val="TH SarabunPSK"/>
      <family val="2"/>
    </font>
    <font>
      <b/>
      <i/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2"/>
      <color indexed="8"/>
      <name val="TH SarabunPSK"/>
      <family val="2"/>
    </font>
    <font>
      <b/>
      <sz val="13"/>
      <color theme="1"/>
      <name val="TH SarabunPSK"/>
      <family val="2"/>
    </font>
    <font>
      <b/>
      <sz val="11"/>
      <name val="TH SarabunPSK"/>
      <family val="2"/>
    </font>
    <font>
      <i/>
      <sz val="12"/>
      <color rgb="FF0000FF"/>
      <name val="TH SarabunPSK"/>
      <family val="2"/>
    </font>
    <font>
      <sz val="11"/>
      <color rgb="FF0000FF"/>
      <name val="TH SarabunPSK"/>
      <family val="2"/>
    </font>
    <font>
      <b/>
      <sz val="12"/>
      <color rgb="FF0000FF"/>
      <name val="TH SarabunPSK"/>
      <family val="2"/>
    </font>
    <font>
      <b/>
      <i/>
      <sz val="12"/>
      <color theme="1"/>
      <name val="TH SarabunPSK"/>
      <family val="2"/>
    </font>
    <font>
      <sz val="11"/>
      <color indexed="10"/>
      <name val="TH SarabunPSK"/>
      <family val="2"/>
    </font>
    <font>
      <b/>
      <sz val="13"/>
      <name val="TH SarabunPSK"/>
      <family val="2"/>
    </font>
    <font>
      <sz val="12"/>
      <color theme="0"/>
      <name val="TH SarabunPSK"/>
      <family val="2"/>
    </font>
    <font>
      <i/>
      <sz val="10"/>
      <name val="TH SarabunPSK"/>
      <family val="2"/>
    </font>
    <font>
      <b/>
      <sz val="12"/>
      <color theme="1"/>
      <name val="TH SarabunPSK"/>
      <family val="2"/>
    </font>
    <font>
      <sz val="17"/>
      <color rgb="FF0000FF"/>
      <name val="TH SarabunPSK"/>
      <family val="2"/>
    </font>
    <font>
      <b/>
      <sz val="18"/>
      <color rgb="FF0000FF"/>
      <name val="TH SarabunPSK"/>
      <family val="2"/>
    </font>
    <font>
      <sz val="18"/>
      <color rgb="FF0000FF"/>
      <name val="TH SarabunPSK"/>
      <family val="2"/>
    </font>
    <font>
      <sz val="14"/>
      <color rgb="FF0000FF"/>
      <name val="TH SarabunPSK"/>
      <family val="2"/>
    </font>
    <font>
      <i/>
      <sz val="8"/>
      <color theme="1"/>
      <name val="TH SarabunPSK"/>
      <family val="2"/>
    </font>
    <font>
      <i/>
      <sz val="8"/>
      <name val="TH SarabunPSK"/>
      <family val="2"/>
    </font>
    <font>
      <i/>
      <sz val="11"/>
      <name val="TH SarabunPSK"/>
      <family val="2"/>
    </font>
    <font>
      <i/>
      <sz val="12"/>
      <color rgb="FF0000CC"/>
      <name val="TH SarabunPSK"/>
      <family val="2"/>
    </font>
    <font>
      <sz val="11"/>
      <color rgb="FF0000CC"/>
      <name val="TH SarabunPSK"/>
      <family val="2"/>
    </font>
    <font>
      <b/>
      <sz val="12"/>
      <color rgb="FFFF0000"/>
      <name val="TH SarabunPSK"/>
      <family val="2"/>
    </font>
    <font>
      <b/>
      <sz val="11"/>
      <color rgb="FFFF0000"/>
      <name val="TH SarabunPSK"/>
      <family val="2"/>
    </font>
    <font>
      <i/>
      <sz val="11"/>
      <color rgb="FF0000CC"/>
      <name val="TH SarabunPSK"/>
      <family val="2"/>
    </font>
    <font>
      <b/>
      <i/>
      <sz val="12"/>
      <color rgb="FFFF0000"/>
      <name val="TH SarabunPSK"/>
      <family val="2"/>
    </font>
    <font>
      <sz val="12"/>
      <color rgb="FF0000CC"/>
      <name val="TH SarabunPSK"/>
      <family val="2"/>
    </font>
    <font>
      <b/>
      <sz val="12"/>
      <color rgb="FF0000CC"/>
      <name val="TH SarabunPSK"/>
      <family val="2"/>
    </font>
    <font>
      <b/>
      <sz val="24"/>
      <name val="TH SarabunPSK"/>
      <family val="2"/>
    </font>
    <font>
      <b/>
      <i/>
      <sz val="12"/>
      <color rgb="FF0000FF"/>
      <name val="TH SarabunPSK"/>
      <family val="2"/>
    </font>
    <font>
      <i/>
      <sz val="11"/>
      <color rgb="FF0000FF"/>
      <name val="TH SarabunPSK"/>
      <family val="2"/>
    </font>
    <font>
      <i/>
      <sz val="11"/>
      <color theme="1"/>
      <name val="TH SarabunPSK"/>
      <family val="2"/>
    </font>
    <font>
      <i/>
      <sz val="11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3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0" fillId="0" borderId="89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9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88" fontId="11" fillId="0" borderId="0" xfId="0" applyNumberFormat="1" applyFont="1" applyAlignment="1">
      <alignment vertical="center"/>
    </xf>
    <xf numFmtId="0" fontId="9" fillId="0" borderId="61" xfId="0" applyFont="1" applyBorder="1" applyAlignment="1">
      <alignment horizontal="left"/>
    </xf>
    <xf numFmtId="0" fontId="9" fillId="0" borderId="64" xfId="0" applyFont="1" applyBorder="1" applyAlignment="1">
      <alignment horizontal="left"/>
    </xf>
    <xf numFmtId="0" fontId="9" fillId="0" borderId="57" xfId="0" applyFont="1" applyBorder="1" applyAlignment="1">
      <alignment horizontal="left"/>
    </xf>
    <xf numFmtId="0" fontId="9" fillId="0" borderId="49" xfId="0" applyFont="1" applyBorder="1" applyAlignment="1">
      <alignment horizontal="left"/>
    </xf>
    <xf numFmtId="0" fontId="9" fillId="0" borderId="57" xfId="0" applyFont="1" applyBorder="1"/>
    <xf numFmtId="0" fontId="9" fillId="0" borderId="75" xfId="0" applyFont="1" applyBorder="1" applyAlignment="1">
      <alignment horizontal="left"/>
    </xf>
    <xf numFmtId="188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1" fontId="17" fillId="0" borderId="19" xfId="0" applyNumberFormat="1" applyFont="1" applyBorder="1" applyAlignment="1">
      <alignment horizontal="center" vertical="center"/>
    </xf>
    <xf numFmtId="1" fontId="17" fillId="0" borderId="0" xfId="0" applyNumberFormat="1" applyFont="1" applyAlignment="1">
      <alignment vertical="center"/>
    </xf>
    <xf numFmtId="0" fontId="20" fillId="0" borderId="65" xfId="0" applyFont="1" applyBorder="1" applyAlignment="1">
      <alignment horizontal="left" vertical="center" shrinkToFit="1"/>
    </xf>
    <xf numFmtId="0" fontId="23" fillId="0" borderId="0" xfId="0" applyFont="1" applyAlignment="1">
      <alignment vertical="center"/>
    </xf>
    <xf numFmtId="0" fontId="20" fillId="0" borderId="19" xfId="0" applyFont="1" applyBorder="1" applyAlignment="1">
      <alignment horizontal="center" vertical="center" shrinkToFit="1"/>
    </xf>
    <xf numFmtId="0" fontId="20" fillId="0" borderId="97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/>
    </xf>
    <xf numFmtId="1" fontId="25" fillId="0" borderId="9" xfId="0" quotePrefix="1" applyNumberFormat="1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8" xfId="0" applyFont="1" applyBorder="1" applyAlignment="1">
      <alignment vertical="center" shrinkToFit="1"/>
    </xf>
    <xf numFmtId="0" fontId="25" fillId="0" borderId="9" xfId="0" applyFont="1" applyBorder="1" applyAlignment="1">
      <alignment vertical="center" shrinkToFit="1"/>
    </xf>
    <xf numFmtId="2" fontId="26" fillId="0" borderId="5" xfId="0" applyNumberFormat="1" applyFont="1" applyBorder="1" applyAlignment="1">
      <alignment horizontal="center" vertical="center"/>
    </xf>
    <xf numFmtId="0" fontId="26" fillId="0" borderId="5" xfId="0" quotePrefix="1" applyFont="1" applyBorder="1" applyAlignment="1">
      <alignment horizontal="center" vertical="center"/>
    </xf>
    <xf numFmtId="2" fontId="27" fillId="0" borderId="5" xfId="0" applyNumberFormat="1" applyFont="1" applyBorder="1" applyAlignment="1">
      <alignment horizontal="left" vertical="center"/>
    </xf>
    <xf numFmtId="2" fontId="27" fillId="0" borderId="12" xfId="0" applyNumberFormat="1" applyFont="1" applyBorder="1" applyAlignment="1">
      <alignment horizontal="center" vertical="center"/>
    </xf>
    <xf numFmtId="15" fontId="28" fillId="2" borderId="92" xfId="0" applyNumberFormat="1" applyFont="1" applyFill="1" applyBorder="1" applyAlignment="1">
      <alignment horizontal="center" vertical="center" shrinkToFit="1"/>
    </xf>
    <xf numFmtId="2" fontId="24" fillId="0" borderId="33" xfId="0" applyNumberFormat="1" applyFont="1" applyBorder="1" applyAlignment="1">
      <alignment horizontal="left" vertical="center"/>
    </xf>
    <xf numFmtId="0" fontId="24" fillId="0" borderId="34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9" fillId="0" borderId="34" xfId="0" applyFont="1" applyBorder="1" applyAlignment="1">
      <alignment vertical="center"/>
    </xf>
    <xf numFmtId="0" fontId="29" fillId="0" borderId="45" xfId="0" applyFont="1" applyBorder="1" applyAlignment="1">
      <alignment vertical="center"/>
    </xf>
    <xf numFmtId="0" fontId="29" fillId="0" borderId="38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/>
    </xf>
    <xf numFmtId="49" fontId="25" fillId="0" borderId="9" xfId="0" quotePrefix="1" applyNumberFormat="1" applyFont="1" applyBorder="1" applyAlignment="1">
      <alignment horizontal="center" vertical="center" shrinkToFit="1"/>
    </xf>
    <xf numFmtId="0" fontId="25" fillId="2" borderId="8" xfId="0" applyFont="1" applyFill="1" applyBorder="1" applyAlignment="1">
      <alignment vertical="center" shrinkToFit="1"/>
    </xf>
    <xf numFmtId="0" fontId="25" fillId="2" borderId="9" xfId="0" applyFont="1" applyFill="1" applyBorder="1" applyAlignment="1">
      <alignment vertical="center" shrinkToFit="1"/>
    </xf>
    <xf numFmtId="0" fontId="26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0" fontId="27" fillId="0" borderId="8" xfId="0" applyFont="1" applyBorder="1" applyAlignment="1">
      <alignment horizontal="center" vertical="center"/>
    </xf>
    <xf numFmtId="0" fontId="27" fillId="0" borderId="92" xfId="0" applyFont="1" applyBorder="1" applyAlignment="1">
      <alignment horizontal="center" vertical="center"/>
    </xf>
    <xf numFmtId="0" fontId="24" fillId="0" borderId="27" xfId="0" applyFont="1" applyBorder="1" applyAlignment="1">
      <alignment horizontal="left" vertical="center"/>
    </xf>
    <xf numFmtId="2" fontId="24" fillId="0" borderId="28" xfId="0" applyNumberFormat="1" applyFont="1" applyBorder="1" applyAlignment="1">
      <alignment horizontal="center" vertical="center"/>
    </xf>
    <xf numFmtId="2" fontId="30" fillId="0" borderId="28" xfId="0" applyNumberFormat="1" applyFont="1" applyBorder="1" applyAlignment="1">
      <alignment horizontal="center" vertical="center"/>
    </xf>
    <xf numFmtId="0" fontId="30" fillId="0" borderId="28" xfId="0" applyFont="1" applyBorder="1" applyAlignment="1">
      <alignment vertical="center"/>
    </xf>
    <xf numFmtId="0" fontId="29" fillId="0" borderId="28" xfId="0" applyFont="1" applyBorder="1" applyAlignment="1">
      <alignment vertical="center"/>
    </xf>
    <xf numFmtId="0" fontId="29" fillId="0" borderId="43" xfId="0" applyFont="1" applyBorder="1" applyAlignment="1">
      <alignment vertical="center"/>
    </xf>
    <xf numFmtId="0" fontId="29" fillId="0" borderId="29" xfId="0" applyFont="1" applyBorder="1" applyAlignment="1">
      <alignment horizontal="center" vertical="center" shrinkToFit="1"/>
    </xf>
    <xf numFmtId="0" fontId="31" fillId="2" borderId="8" xfId="0" applyFont="1" applyFill="1" applyBorder="1" applyAlignment="1">
      <alignment vertical="center" shrinkToFit="1"/>
    </xf>
    <xf numFmtId="0" fontId="31" fillId="2" borderId="9" xfId="0" applyFont="1" applyFill="1" applyBorder="1" applyAlignment="1">
      <alignment vertical="center" shrinkToFit="1"/>
    </xf>
    <xf numFmtId="0" fontId="27" fillId="0" borderId="9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0" fontId="24" fillId="0" borderId="28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49" fontId="12" fillId="2" borderId="9" xfId="0" quotePrefix="1" applyNumberFormat="1" applyFont="1" applyFill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shrinkToFit="1"/>
    </xf>
    <xf numFmtId="0" fontId="26" fillId="2" borderId="2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 shrinkToFit="1"/>
    </xf>
    <xf numFmtId="0" fontId="27" fillId="2" borderId="2" xfId="0" applyFont="1" applyFill="1" applyBorder="1" applyAlignment="1">
      <alignment horizontal="center" vertical="center"/>
    </xf>
    <xf numFmtId="0" fontId="27" fillId="2" borderId="92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9" fontId="24" fillId="0" borderId="4" xfId="0" quotePrefix="1" applyNumberFormat="1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10" xfId="0" applyFont="1" applyBorder="1" applyAlignment="1">
      <alignment vertical="center" shrinkToFit="1"/>
    </xf>
    <xf numFmtId="0" fontId="24" fillId="0" borderId="11" xfId="0" applyFont="1" applyBorder="1" applyAlignment="1">
      <alignment vertical="center" shrinkToFit="1"/>
    </xf>
    <xf numFmtId="0" fontId="32" fillId="0" borderId="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 shrinkToFit="1"/>
    </xf>
    <xf numFmtId="15" fontId="28" fillId="2" borderId="4" xfId="0" applyNumberFormat="1" applyFont="1" applyFill="1" applyBorder="1" applyAlignment="1">
      <alignment horizontal="center" vertical="center" shrinkToFit="1"/>
    </xf>
    <xf numFmtId="0" fontId="24" fillId="0" borderId="31" xfId="0" applyFont="1" applyBorder="1" applyAlignment="1">
      <alignment horizontal="left" vertical="center"/>
    </xf>
    <xf numFmtId="0" fontId="24" fillId="0" borderId="31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31" xfId="0" applyFont="1" applyBorder="1" applyAlignment="1">
      <alignment vertical="center"/>
    </xf>
    <xf numFmtId="0" fontId="29" fillId="0" borderId="44" xfId="0" applyFont="1" applyBorder="1" applyAlignment="1">
      <alignment vertical="center"/>
    </xf>
    <xf numFmtId="0" fontId="29" fillId="0" borderId="32" xfId="0" applyFont="1" applyBorder="1" applyAlignment="1">
      <alignment horizontal="center" vertical="center" shrinkToFit="1"/>
    </xf>
    <xf numFmtId="49" fontId="24" fillId="0" borderId="13" xfId="0" quotePrefix="1" applyNumberFormat="1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12" xfId="0" applyFont="1" applyBorder="1" applyAlignment="1">
      <alignment vertical="center" shrinkToFit="1"/>
    </xf>
    <xf numFmtId="0" fontId="24" fillId="0" borderId="13" xfId="0" applyFont="1" applyBorder="1" applyAlignment="1">
      <alignment vertical="center" shrinkToFit="1"/>
    </xf>
    <xf numFmtId="0" fontId="32" fillId="0" borderId="5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49" fontId="24" fillId="0" borderId="9" xfId="0" quotePrefix="1" applyNumberFormat="1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8" xfId="0" applyFont="1" applyBorder="1" applyAlignment="1">
      <alignment vertical="center" shrinkToFit="1"/>
    </xf>
    <xf numFmtId="0" fontId="24" fillId="0" borderId="9" xfId="0" applyFont="1" applyBorder="1" applyAlignment="1">
      <alignment vertical="center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9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49" fontId="24" fillId="0" borderId="2" xfId="0" quotePrefix="1" applyNumberFormat="1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/>
    </xf>
    <xf numFmtId="49" fontId="24" fillId="0" borderId="11" xfId="0" quotePrefix="1" applyNumberFormat="1" applyFont="1" applyBorder="1" applyAlignment="1">
      <alignment horizontal="center" vertical="center" shrinkToFit="1"/>
    </xf>
    <xf numFmtId="2" fontId="24" fillId="0" borderId="93" xfId="0" applyNumberFormat="1" applyFont="1" applyBorder="1" applyAlignment="1">
      <alignment horizontal="center" vertical="center"/>
    </xf>
    <xf numFmtId="2" fontId="24" fillId="0" borderId="4" xfId="0" applyNumberFormat="1" applyFont="1" applyBorder="1" applyAlignment="1">
      <alignment horizontal="center" vertical="center"/>
    </xf>
    <xf numFmtId="49" fontId="35" fillId="0" borderId="13" xfId="0" quotePrefix="1" applyNumberFormat="1" applyFont="1" applyBorder="1" applyAlignment="1">
      <alignment horizontal="center" vertical="center" shrinkToFit="1"/>
    </xf>
    <xf numFmtId="0" fontId="35" fillId="0" borderId="5" xfId="0" applyFont="1" applyBorder="1" applyAlignment="1">
      <alignment horizontal="center" vertical="center" shrinkToFit="1"/>
    </xf>
    <xf numFmtId="0" fontId="35" fillId="0" borderId="12" xfId="0" applyFont="1" applyBorder="1" applyAlignment="1">
      <alignment vertical="center" shrinkToFit="1"/>
    </xf>
    <xf numFmtId="0" fontId="35" fillId="0" borderId="13" xfId="0" applyFont="1" applyBorder="1" applyAlignment="1">
      <alignment vertical="center" shrinkToFit="1"/>
    </xf>
    <xf numFmtId="0" fontId="35" fillId="0" borderId="13" xfId="0" applyFont="1" applyBorder="1" applyAlignment="1">
      <alignment horizontal="center" vertical="center" shrinkToFit="1"/>
    </xf>
    <xf numFmtId="0" fontId="35" fillId="0" borderId="94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49" fontId="35" fillId="0" borderId="9" xfId="0" quotePrefix="1" applyNumberFormat="1" applyFont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 shrinkToFit="1"/>
    </xf>
    <xf numFmtId="0" fontId="35" fillId="0" borderId="8" xfId="0" applyFont="1" applyBorder="1" applyAlignment="1">
      <alignment horizontal="left" vertical="center" shrinkToFit="1"/>
    </xf>
    <xf numFmtId="0" fontId="35" fillId="0" borderId="9" xfId="0" applyFont="1" applyBorder="1" applyAlignment="1">
      <alignment vertical="center" shrinkToFit="1"/>
    </xf>
    <xf numFmtId="0" fontId="35" fillId="0" borderId="9" xfId="0" applyFont="1" applyBorder="1" applyAlignment="1">
      <alignment horizontal="center" vertical="center" shrinkToFit="1"/>
    </xf>
    <xf numFmtId="0" fontId="35" fillId="0" borderId="9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49" fontId="34" fillId="0" borderId="9" xfId="0" quotePrefix="1" applyNumberFormat="1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left" vertical="center" shrinkToFit="1"/>
    </xf>
    <xf numFmtId="0" fontId="34" fillId="0" borderId="9" xfId="0" applyFont="1" applyBorder="1" applyAlignment="1">
      <alignment vertical="center" shrinkToFit="1"/>
    </xf>
    <xf numFmtId="0" fontId="34" fillId="0" borderId="9" xfId="0" applyFont="1" applyBorder="1" applyAlignment="1">
      <alignment horizontal="center" vertical="center" shrinkToFit="1"/>
    </xf>
    <xf numFmtId="0" fontId="34" fillId="0" borderId="92" xfId="0" applyFont="1" applyBorder="1" applyAlignment="1">
      <alignment horizontal="center" vertical="center"/>
    </xf>
    <xf numFmtId="0" fontId="34" fillId="0" borderId="8" xfId="0" applyFont="1" applyBorder="1" applyAlignment="1">
      <alignment vertical="center" shrinkToFit="1"/>
    </xf>
    <xf numFmtId="49" fontId="33" fillId="0" borderId="11" xfId="0" quotePrefix="1" applyNumberFormat="1" applyFont="1" applyBorder="1" applyAlignment="1">
      <alignment horizontal="center" vertical="center" shrinkToFit="1"/>
    </xf>
    <xf numFmtId="0" fontId="33" fillId="0" borderId="4" xfId="0" applyFont="1" applyBorder="1" applyAlignment="1">
      <alignment horizontal="center" vertical="center" shrinkToFit="1"/>
    </xf>
    <xf numFmtId="0" fontId="33" fillId="0" borderId="10" xfId="0" applyFont="1" applyBorder="1" applyAlignment="1">
      <alignment vertical="center" shrinkToFit="1"/>
    </xf>
    <xf numFmtId="0" fontId="33" fillId="0" borderId="11" xfId="0" applyFont="1" applyBorder="1" applyAlignment="1">
      <alignment vertical="center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9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9" fontId="33" fillId="0" borderId="7" xfId="0" quotePrefix="1" applyNumberFormat="1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33" fillId="0" borderId="6" xfId="0" applyFont="1" applyBorder="1" applyAlignment="1">
      <alignment vertical="center" shrinkToFit="1"/>
    </xf>
    <xf numFmtId="0" fontId="33" fillId="0" borderId="7" xfId="0" applyFont="1" applyBorder="1" applyAlignment="1">
      <alignment vertical="center" shrinkToFit="1"/>
    </xf>
    <xf numFmtId="0" fontId="33" fillId="0" borderId="7" xfId="0" applyFont="1" applyBorder="1" applyAlignment="1">
      <alignment horizontal="center" vertical="center" shrinkToFit="1"/>
    </xf>
    <xf numFmtId="2" fontId="33" fillId="0" borderId="91" xfId="0" applyNumberFormat="1" applyFont="1" applyBorder="1" applyAlignment="1">
      <alignment horizontal="center" vertical="center"/>
    </xf>
    <xf numFmtId="2" fontId="33" fillId="0" borderId="94" xfId="0" applyNumberFormat="1" applyFont="1" applyBorder="1" applyAlignment="1">
      <alignment horizontal="center" vertical="center"/>
    </xf>
    <xf numFmtId="2" fontId="33" fillId="0" borderId="5" xfId="0" applyNumberFormat="1" applyFont="1" applyBorder="1" applyAlignment="1">
      <alignment horizontal="center" vertical="center"/>
    </xf>
    <xf numFmtId="49" fontId="33" fillId="0" borderId="9" xfId="0" quotePrefix="1" applyNumberFormat="1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8" xfId="0" applyFont="1" applyBorder="1" applyAlignment="1">
      <alignment vertical="center" shrinkToFit="1"/>
    </xf>
    <xf numFmtId="0" fontId="33" fillId="0" borderId="9" xfId="0" applyFont="1" applyBorder="1" applyAlignment="1">
      <alignment vertical="center" shrinkToFit="1"/>
    </xf>
    <xf numFmtId="0" fontId="33" fillId="0" borderId="9" xfId="0" applyFont="1" applyBorder="1" applyAlignment="1">
      <alignment horizontal="center" vertical="center" shrinkToFit="1"/>
    </xf>
    <xf numFmtId="0" fontId="33" fillId="0" borderId="9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 shrinkToFit="1"/>
    </xf>
    <xf numFmtId="0" fontId="33" fillId="0" borderId="12" xfId="0" applyFont="1" applyBorder="1" applyAlignment="1">
      <alignment vertical="center" shrinkToFit="1"/>
    </xf>
    <xf numFmtId="0" fontId="33" fillId="0" borderId="13" xfId="0" applyFont="1" applyBorder="1" applyAlignment="1">
      <alignment vertical="center" shrinkToFit="1"/>
    </xf>
    <xf numFmtId="0" fontId="29" fillId="0" borderId="90" xfId="0" applyFont="1" applyBorder="1" applyAlignment="1">
      <alignment horizontal="center" vertical="center"/>
    </xf>
    <xf numFmtId="49" fontId="29" fillId="0" borderId="90" xfId="0" quotePrefix="1" applyNumberFormat="1" applyFont="1" applyBorder="1" applyAlignment="1">
      <alignment horizontal="center" vertical="center" shrinkToFit="1"/>
    </xf>
    <xf numFmtId="0" fontId="36" fillId="0" borderId="90" xfId="0" applyFont="1" applyBorder="1" applyAlignment="1">
      <alignment horizontal="center" vertical="center" shrinkToFit="1"/>
    </xf>
    <xf numFmtId="0" fontId="36" fillId="0" borderId="90" xfId="0" applyFont="1" applyBorder="1" applyAlignment="1">
      <alignment vertical="center" shrinkToFit="1"/>
    </xf>
    <xf numFmtId="0" fontId="29" fillId="0" borderId="90" xfId="0" applyFont="1" applyBorder="1" applyAlignment="1">
      <alignment vertical="center"/>
    </xf>
    <xf numFmtId="0" fontId="29" fillId="0" borderId="90" xfId="0" applyFont="1" applyBorder="1" applyAlignment="1">
      <alignment horizontal="center" vertical="center" shrinkToFit="1"/>
    </xf>
    <xf numFmtId="0" fontId="29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34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49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vertical="center"/>
    </xf>
    <xf numFmtId="49" fontId="39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1" fontId="13" fillId="0" borderId="0" xfId="0" applyNumberFormat="1" applyFont="1" applyAlignment="1">
      <alignment horizontal="center" vertical="center"/>
    </xf>
    <xf numFmtId="49" fontId="42" fillId="0" borderId="0" xfId="0" applyNumberFormat="1" applyFont="1" applyAlignment="1">
      <alignment horizontal="left" vertical="center"/>
    </xf>
    <xf numFmtId="1" fontId="17" fillId="0" borderId="19" xfId="0" applyNumberFormat="1" applyFont="1" applyBorder="1" applyAlignment="1">
      <alignment vertical="center"/>
    </xf>
    <xf numFmtId="0" fontId="20" fillId="0" borderId="20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0" fillId="0" borderId="21" xfId="0" applyFont="1" applyBorder="1" applyAlignment="1">
      <alignment vertical="center" shrinkToFit="1"/>
    </xf>
    <xf numFmtId="0" fontId="20" fillId="0" borderId="21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 shrinkToFit="1"/>
    </xf>
    <xf numFmtId="1" fontId="23" fillId="0" borderId="0" xfId="0" applyNumberFormat="1" applyFont="1" applyAlignment="1">
      <alignment horizontal="center" vertical="center"/>
    </xf>
    <xf numFmtId="0" fontId="20" fillId="0" borderId="24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0" fillId="0" borderId="23" xfId="0" applyFont="1" applyBorder="1" applyAlignment="1">
      <alignment vertical="center" shrinkToFit="1"/>
    </xf>
    <xf numFmtId="0" fontId="20" fillId="0" borderId="23" xfId="0" applyFont="1" applyBorder="1" applyAlignment="1">
      <alignment horizontal="left" vertical="center"/>
    </xf>
    <xf numFmtId="0" fontId="20" fillId="0" borderId="41" xfId="0" applyFont="1" applyBorder="1" applyAlignment="1">
      <alignment horizontal="left" vertical="center" shrinkToFit="1"/>
    </xf>
    <xf numFmtId="1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33" fillId="0" borderId="1" xfId="0" applyFont="1" applyBorder="1" applyAlignment="1">
      <alignment horizontal="center" vertical="center"/>
    </xf>
    <xf numFmtId="49" fontId="33" fillId="2" borderId="7" xfId="0" quotePrefix="1" applyNumberFormat="1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shrinkToFit="1"/>
    </xf>
    <xf numFmtId="0" fontId="33" fillId="2" borderId="6" xfId="0" applyFont="1" applyFill="1" applyBorder="1" applyAlignment="1">
      <alignment vertical="center" shrinkToFit="1"/>
    </xf>
    <xf numFmtId="0" fontId="33" fillId="2" borderId="7" xfId="0" applyFont="1" applyFill="1" applyBorder="1" applyAlignment="1">
      <alignment vertical="center" shrinkToFit="1"/>
    </xf>
    <xf numFmtId="0" fontId="33" fillId="2" borderId="7" xfId="0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/>
    </xf>
    <xf numFmtId="0" fontId="33" fillId="2" borderId="83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horizontal="left" vertical="center"/>
    </xf>
    <xf numFmtId="0" fontId="33" fillId="2" borderId="26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vertical="center"/>
    </xf>
    <xf numFmtId="2" fontId="33" fillId="2" borderId="26" xfId="0" applyNumberFormat="1" applyFont="1" applyFill="1" applyBorder="1" applyAlignment="1">
      <alignment horizontal="center" vertical="center"/>
    </xf>
    <xf numFmtId="0" fontId="33" fillId="2" borderId="38" xfId="0" applyFont="1" applyFill="1" applyBorder="1" applyAlignment="1">
      <alignment horizontal="center" vertical="center" shrinkToFit="1"/>
    </xf>
    <xf numFmtId="0" fontId="24" fillId="0" borderId="0" xfId="0" applyFont="1" applyAlignment="1">
      <alignment vertical="center"/>
    </xf>
    <xf numFmtId="1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49" fontId="33" fillId="2" borderId="9" xfId="0" quotePrefix="1" applyNumberFormat="1" applyFont="1" applyFill="1" applyBorder="1" applyAlignment="1">
      <alignment horizontal="center" vertical="center" shrinkToFit="1"/>
    </xf>
    <xf numFmtId="0" fontId="33" fillId="2" borderId="2" xfId="0" applyFont="1" applyFill="1" applyBorder="1" applyAlignment="1">
      <alignment horizontal="center" vertical="center" shrinkToFit="1"/>
    </xf>
    <xf numFmtId="0" fontId="33" fillId="2" borderId="8" xfId="0" applyFont="1" applyFill="1" applyBorder="1" applyAlignment="1">
      <alignment vertical="center" shrinkToFit="1"/>
    </xf>
    <xf numFmtId="0" fontId="33" fillId="2" borderId="9" xfId="0" applyFont="1" applyFill="1" applyBorder="1" applyAlignment="1">
      <alignment vertical="center" shrinkToFit="1"/>
    </xf>
    <xf numFmtId="0" fontId="33" fillId="2" borderId="9" xfId="0" applyFont="1" applyFill="1" applyBorder="1" applyAlignment="1">
      <alignment horizontal="center" vertical="center" shrinkToFit="1"/>
    </xf>
    <xf numFmtId="0" fontId="33" fillId="2" borderId="2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left" vertical="center"/>
    </xf>
    <xf numFmtId="0" fontId="29" fillId="2" borderId="28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vertical="center"/>
    </xf>
    <xf numFmtId="2" fontId="29" fillId="2" borderId="28" xfId="0" applyNumberFormat="1" applyFont="1" applyFill="1" applyBorder="1" applyAlignment="1">
      <alignment horizontal="center" vertical="center"/>
    </xf>
    <xf numFmtId="0" fontId="29" fillId="2" borderId="29" xfId="0" applyFont="1" applyFill="1" applyBorder="1" applyAlignment="1">
      <alignment horizontal="center" vertical="center" shrinkToFit="1"/>
    </xf>
    <xf numFmtId="2" fontId="33" fillId="2" borderId="2" xfId="0" applyNumberFormat="1" applyFont="1" applyFill="1" applyBorder="1" applyAlignment="1">
      <alignment horizontal="center" vertical="center"/>
    </xf>
    <xf numFmtId="2" fontId="29" fillId="0" borderId="84" xfId="0" applyNumberFormat="1" applyFont="1" applyBorder="1" applyAlignment="1">
      <alignment horizontal="center" vertical="center"/>
    </xf>
    <xf numFmtId="2" fontId="29" fillId="0" borderId="28" xfId="0" applyNumberFormat="1" applyFont="1" applyBorder="1" applyAlignment="1">
      <alignment horizontal="left" vertical="center"/>
    </xf>
    <xf numFmtId="2" fontId="29" fillId="0" borderId="28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49" fontId="33" fillId="2" borderId="11" xfId="0" quotePrefix="1" applyNumberFormat="1" applyFont="1" applyFill="1" applyBorder="1" applyAlignment="1">
      <alignment horizontal="center" vertical="center" shrinkToFit="1"/>
    </xf>
    <xf numFmtId="0" fontId="33" fillId="2" borderId="4" xfId="0" applyFont="1" applyFill="1" applyBorder="1" applyAlignment="1">
      <alignment horizontal="center" vertical="center" shrinkToFit="1"/>
    </xf>
    <xf numFmtId="0" fontId="33" fillId="2" borderId="10" xfId="0" applyFont="1" applyFill="1" applyBorder="1" applyAlignment="1">
      <alignment vertical="center" shrinkToFit="1"/>
    </xf>
    <xf numFmtId="0" fontId="33" fillId="2" borderId="11" xfId="0" applyFont="1" applyFill="1" applyBorder="1" applyAlignment="1">
      <alignment vertical="center" shrinkToFit="1"/>
    </xf>
    <xf numFmtId="0" fontId="33" fillId="2" borderId="11" xfId="0" applyFont="1" applyFill="1" applyBorder="1" applyAlignment="1">
      <alignment horizontal="center" vertical="center" shrinkToFit="1"/>
    </xf>
    <xf numFmtId="2" fontId="33" fillId="2" borderId="4" xfId="0" applyNumberFormat="1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vertical="center"/>
    </xf>
    <xf numFmtId="2" fontId="29" fillId="2" borderId="31" xfId="0" applyNumberFormat="1" applyFont="1" applyFill="1" applyBorder="1" applyAlignment="1">
      <alignment horizontal="center" vertical="center"/>
    </xf>
    <xf numFmtId="0" fontId="29" fillId="2" borderId="37" xfId="0" applyFont="1" applyFill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/>
    </xf>
    <xf numFmtId="2" fontId="29" fillId="2" borderId="26" xfId="0" applyNumberFormat="1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vertical="center"/>
    </xf>
    <xf numFmtId="0" fontId="29" fillId="2" borderId="38" xfId="0" applyFont="1" applyFill="1" applyBorder="1" applyAlignment="1">
      <alignment horizontal="center" vertical="center" shrinkToFit="1"/>
    </xf>
    <xf numFmtId="2" fontId="29" fillId="2" borderId="28" xfId="0" applyNumberFormat="1" applyFont="1" applyFill="1" applyBorder="1" applyAlignment="1">
      <alignment horizontal="left" vertical="center"/>
    </xf>
    <xf numFmtId="2" fontId="33" fillId="2" borderId="84" xfId="0" applyNumberFormat="1" applyFont="1" applyFill="1" applyBorder="1" applyAlignment="1">
      <alignment horizontal="center" vertical="center"/>
    </xf>
    <xf numFmtId="2" fontId="33" fillId="2" borderId="28" xfId="0" applyNumberFormat="1" applyFont="1" applyFill="1" applyBorder="1" applyAlignment="1">
      <alignment horizontal="left" vertical="center"/>
    </xf>
    <xf numFmtId="2" fontId="33" fillId="2" borderId="28" xfId="0" applyNumberFormat="1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vertical="center"/>
    </xf>
    <xf numFmtId="0" fontId="33" fillId="2" borderId="29" xfId="0" applyFont="1" applyFill="1" applyBorder="1" applyAlignment="1">
      <alignment horizontal="center" vertical="center" shrinkToFit="1"/>
    </xf>
    <xf numFmtId="0" fontId="29" fillId="0" borderId="85" xfId="0" applyFont="1" applyBorder="1" applyAlignment="1">
      <alignment horizontal="center" vertical="center"/>
    </xf>
    <xf numFmtId="0" fontId="30" fillId="0" borderId="31" xfId="0" applyFont="1" applyBorder="1" applyAlignment="1">
      <alignment horizontal="left" vertical="center"/>
    </xf>
    <xf numFmtId="2" fontId="29" fillId="0" borderId="31" xfId="0" applyNumberFormat="1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 shrinkToFit="1"/>
    </xf>
    <xf numFmtId="1" fontId="33" fillId="0" borderId="1" xfId="0" quotePrefix="1" applyNumberFormat="1" applyFont="1" applyBorder="1" applyAlignment="1">
      <alignment horizontal="center" vertical="center" shrinkToFit="1"/>
    </xf>
    <xf numFmtId="0" fontId="29" fillId="0" borderId="83" xfId="0" applyFont="1" applyBorder="1" applyAlignment="1">
      <alignment horizontal="center" vertical="center"/>
    </xf>
    <xf numFmtId="0" fontId="29" fillId="0" borderId="26" xfId="0" applyFont="1" applyBorder="1" applyAlignment="1">
      <alignment horizontal="left" vertical="center"/>
    </xf>
    <xf numFmtId="0" fontId="29" fillId="0" borderId="26" xfId="0" applyFont="1" applyBorder="1" applyAlignment="1">
      <alignment horizontal="center" vertical="center"/>
    </xf>
    <xf numFmtId="0" fontId="29" fillId="0" borderId="26" xfId="0" applyFont="1" applyBorder="1" applyAlignment="1">
      <alignment vertical="center"/>
    </xf>
    <xf numFmtId="2" fontId="29" fillId="0" borderId="26" xfId="0" applyNumberFormat="1" applyFont="1" applyBorder="1" applyAlignment="1">
      <alignment horizontal="center" vertical="center"/>
    </xf>
    <xf numFmtId="1" fontId="33" fillId="0" borderId="2" xfId="0" quotePrefix="1" applyNumberFormat="1" applyFont="1" applyBorder="1" applyAlignment="1">
      <alignment horizontal="center" vertical="center" shrinkToFit="1"/>
    </xf>
    <xf numFmtId="0" fontId="29" fillId="0" borderId="84" xfId="0" applyFont="1" applyBorder="1" applyAlignment="1">
      <alignment horizontal="center" vertical="center"/>
    </xf>
    <xf numFmtId="0" fontId="29" fillId="0" borderId="28" xfId="0" applyFont="1" applyBorder="1" applyAlignment="1">
      <alignment horizontal="left" vertical="center"/>
    </xf>
    <xf numFmtId="1" fontId="45" fillId="0" borderId="0" xfId="0" applyNumberFormat="1" applyFont="1" applyAlignment="1">
      <alignment horizontal="center" vertical="center"/>
    </xf>
    <xf numFmtId="0" fontId="45" fillId="0" borderId="0" xfId="0" applyFont="1" applyAlignment="1">
      <alignment vertical="center"/>
    </xf>
    <xf numFmtId="0" fontId="29" fillId="0" borderId="31" xfId="0" applyFont="1" applyBorder="1" applyAlignment="1">
      <alignment horizontal="left" vertical="center"/>
    </xf>
    <xf numFmtId="0" fontId="29" fillId="0" borderId="86" xfId="0" applyFont="1" applyBorder="1" applyAlignment="1">
      <alignment horizontal="center" vertical="center"/>
    </xf>
    <xf numFmtId="0" fontId="29" fillId="0" borderId="34" xfId="0" applyFont="1" applyBorder="1" applyAlignment="1">
      <alignment horizontal="left" vertical="center"/>
    </xf>
    <xf numFmtId="2" fontId="29" fillId="0" borderId="34" xfId="0" applyNumberFormat="1" applyFont="1" applyBorder="1" applyAlignment="1">
      <alignment horizontal="center" vertical="center"/>
    </xf>
    <xf numFmtId="0" fontId="29" fillId="0" borderId="96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8" xfId="0" applyFont="1" applyBorder="1" applyAlignment="1">
      <alignment vertical="center" shrinkToFit="1"/>
    </xf>
    <xf numFmtId="0" fontId="29" fillId="0" borderId="9" xfId="0" applyFont="1" applyBorder="1" applyAlignment="1">
      <alignment vertical="center" shrinkToFit="1"/>
    </xf>
    <xf numFmtId="0" fontId="29" fillId="2" borderId="2" xfId="0" applyFont="1" applyFill="1" applyBorder="1" applyAlignment="1">
      <alignment horizontal="center" vertical="center" shrinkToFit="1"/>
    </xf>
    <xf numFmtId="0" fontId="29" fillId="0" borderId="4" xfId="0" applyFont="1" applyBorder="1" applyAlignment="1">
      <alignment horizontal="center" vertical="center" shrinkToFit="1"/>
    </xf>
    <xf numFmtId="0" fontId="29" fillId="0" borderId="10" xfId="0" applyFont="1" applyBorder="1" applyAlignment="1">
      <alignment vertical="center" shrinkToFit="1"/>
    </xf>
    <xf numFmtId="0" fontId="29" fillId="0" borderId="11" xfId="0" applyFont="1" applyBorder="1" applyAlignment="1">
      <alignment vertical="center" shrinkToFit="1"/>
    </xf>
    <xf numFmtId="2" fontId="29" fillId="0" borderId="85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left" vertical="center"/>
    </xf>
    <xf numFmtId="49" fontId="33" fillId="0" borderId="13" xfId="0" quotePrefix="1" applyNumberFormat="1" applyFont="1" applyBorder="1" applyAlignment="1">
      <alignment horizontal="center" vertical="center" shrinkToFit="1"/>
    </xf>
    <xf numFmtId="0" fontId="30" fillId="0" borderId="28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 shrinkToFit="1"/>
    </xf>
    <xf numFmtId="0" fontId="29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shrinkToFit="1"/>
    </xf>
    <xf numFmtId="0" fontId="36" fillId="0" borderId="0" xfId="0" applyFont="1" applyAlignment="1">
      <alignment vertical="center" shrinkToFit="1"/>
    </xf>
    <xf numFmtId="2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shrinkToFit="1"/>
    </xf>
    <xf numFmtId="1" fontId="40" fillId="0" borderId="0" xfId="0" applyNumberFormat="1" applyFont="1" applyAlignment="1">
      <alignment horizontal="center" vertical="center"/>
    </xf>
    <xf numFmtId="49" fontId="38" fillId="0" borderId="0" xfId="0" applyNumberFormat="1" applyFont="1" applyAlignment="1">
      <alignment horizontal="left" vertical="center"/>
    </xf>
    <xf numFmtId="1" fontId="39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39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41" fillId="0" borderId="0" xfId="0" applyFont="1" applyAlignment="1">
      <alignment vertical="center"/>
    </xf>
    <xf numFmtId="0" fontId="20" fillId="0" borderId="21" xfId="0" applyFont="1" applyBorder="1" applyAlignment="1">
      <alignment horizontal="left" vertical="center" shrinkToFit="1"/>
    </xf>
    <xf numFmtId="0" fontId="23" fillId="0" borderId="39" xfId="0" applyFont="1" applyBorder="1" applyAlignment="1">
      <alignment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left" vertical="center" shrinkToFit="1"/>
    </xf>
    <xf numFmtId="0" fontId="23" fillId="0" borderId="41" xfId="0" applyFont="1" applyBorder="1" applyAlignment="1">
      <alignment vertical="center"/>
    </xf>
    <xf numFmtId="49" fontId="29" fillId="0" borderId="7" xfId="0" quotePrefix="1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29" fillId="0" borderId="6" xfId="0" applyFont="1" applyBorder="1" applyAlignment="1">
      <alignment vertical="center" shrinkToFit="1"/>
    </xf>
    <xf numFmtId="0" fontId="29" fillId="0" borderId="7" xfId="0" applyFont="1" applyBorder="1" applyAlignment="1">
      <alignment vertical="center" shrinkToFit="1"/>
    </xf>
    <xf numFmtId="0" fontId="29" fillId="0" borderId="25" xfId="0" applyFont="1" applyBorder="1" applyAlignment="1">
      <alignment horizontal="center" vertical="center"/>
    </xf>
    <xf numFmtId="49" fontId="29" fillId="0" borderId="9" xfId="0" quotePrefix="1" applyNumberFormat="1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/>
    </xf>
    <xf numFmtId="49" fontId="29" fillId="0" borderId="11" xfId="0" quotePrefix="1" applyNumberFormat="1" applyFont="1" applyBorder="1" applyAlignment="1">
      <alignment horizontal="center" vertical="center" shrinkToFit="1"/>
    </xf>
    <xf numFmtId="0" fontId="29" fillId="0" borderId="30" xfId="0" applyFont="1" applyBorder="1" applyAlignment="1">
      <alignment horizontal="center" vertical="center"/>
    </xf>
    <xf numFmtId="2" fontId="29" fillId="0" borderId="25" xfId="0" applyNumberFormat="1" applyFont="1" applyBorder="1" applyAlignment="1">
      <alignment horizontal="center" vertical="center"/>
    </xf>
    <xf numFmtId="2" fontId="29" fillId="0" borderId="26" xfId="0" applyNumberFormat="1" applyFont="1" applyBorder="1" applyAlignment="1">
      <alignment horizontal="left" vertical="center"/>
    </xf>
    <xf numFmtId="2" fontId="29" fillId="0" borderId="27" xfId="0" applyNumberFormat="1" applyFont="1" applyBorder="1" applyAlignment="1">
      <alignment horizontal="center" vertical="center"/>
    </xf>
    <xf numFmtId="0" fontId="30" fillId="0" borderId="26" xfId="0" applyFont="1" applyBorder="1" applyAlignment="1">
      <alignment horizontal="left" vertical="center"/>
    </xf>
    <xf numFmtId="0" fontId="44" fillId="0" borderId="25" xfId="0" applyFont="1" applyBorder="1" applyAlignment="1">
      <alignment horizontal="center" vertical="center"/>
    </xf>
    <xf numFmtId="0" fontId="44" fillId="0" borderId="26" xfId="0" applyFont="1" applyBorder="1" applyAlignment="1">
      <alignment horizontal="left" vertical="center"/>
    </xf>
    <xf numFmtId="0" fontId="44" fillId="0" borderId="26" xfId="0" applyFont="1" applyBorder="1" applyAlignment="1">
      <alignment horizontal="center" vertical="center"/>
    </xf>
    <xf numFmtId="0" fontId="44" fillId="0" borderId="26" xfId="0" applyFont="1" applyBorder="1" applyAlignment="1">
      <alignment vertical="center"/>
    </xf>
    <xf numFmtId="2" fontId="44" fillId="0" borderId="26" xfId="0" applyNumberFormat="1" applyFont="1" applyBorder="1" applyAlignment="1">
      <alignment horizontal="center" vertical="center"/>
    </xf>
    <xf numFmtId="0" fontId="44" fillId="0" borderId="38" xfId="0" applyFont="1" applyBorder="1" applyAlignment="1">
      <alignment horizontal="center" vertical="center" shrinkToFit="1"/>
    </xf>
    <xf numFmtId="1" fontId="29" fillId="0" borderId="2" xfId="0" quotePrefix="1" applyNumberFormat="1" applyFont="1" applyBorder="1" applyAlignment="1">
      <alignment horizontal="center" vertical="center" shrinkToFit="1"/>
    </xf>
    <xf numFmtId="0" fontId="29" fillId="0" borderId="3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shrinkToFit="1"/>
    </xf>
    <xf numFmtId="0" fontId="29" fillId="0" borderId="15" xfId="0" applyFont="1" applyBorder="1" applyAlignment="1">
      <alignment vertical="center" shrinkToFit="1"/>
    </xf>
    <xf numFmtId="0" fontId="29" fillId="0" borderId="35" xfId="0" applyFont="1" applyBorder="1" applyAlignment="1">
      <alignment horizontal="center" vertical="center"/>
    </xf>
    <xf numFmtId="0" fontId="29" fillId="0" borderId="36" xfId="0" applyFont="1" applyBorder="1" applyAlignment="1">
      <alignment horizontal="left" vertical="center"/>
    </xf>
    <xf numFmtId="0" fontId="29" fillId="0" borderId="36" xfId="0" applyFont="1" applyBorder="1" applyAlignment="1">
      <alignment horizontal="center" vertical="center"/>
    </xf>
    <xf numFmtId="0" fontId="29" fillId="0" borderId="36" xfId="0" applyFont="1" applyBorder="1" applyAlignment="1">
      <alignment vertical="center"/>
    </xf>
    <xf numFmtId="2" fontId="29" fillId="0" borderId="36" xfId="0" applyNumberFormat="1" applyFont="1" applyBorder="1" applyAlignment="1">
      <alignment horizontal="center" vertical="center"/>
    </xf>
    <xf numFmtId="2" fontId="29" fillId="0" borderId="33" xfId="0" applyNumberFormat="1" applyFont="1" applyBorder="1" applyAlignment="1">
      <alignment horizontal="center" vertical="center"/>
    </xf>
    <xf numFmtId="2" fontId="30" fillId="0" borderId="34" xfId="0" applyNumberFormat="1" applyFont="1" applyBorder="1" applyAlignment="1">
      <alignment horizontal="left" vertical="center"/>
    </xf>
    <xf numFmtId="49" fontId="29" fillId="0" borderId="0" xfId="0" quotePrefix="1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33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left" vertical="center"/>
    </xf>
    <xf numFmtId="0" fontId="33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left" vertical="center"/>
    </xf>
    <xf numFmtId="0" fontId="33" fillId="0" borderId="30" xfId="0" applyFont="1" applyBorder="1" applyAlignment="1">
      <alignment horizontal="center" vertical="center"/>
    </xf>
    <xf numFmtId="0" fontId="33" fillId="0" borderId="31" xfId="0" applyFont="1" applyBorder="1" applyAlignment="1">
      <alignment horizontal="left" vertical="center"/>
    </xf>
    <xf numFmtId="2" fontId="33" fillId="0" borderId="27" xfId="0" applyNumberFormat="1" applyFont="1" applyBorder="1" applyAlignment="1">
      <alignment horizontal="center" vertical="center"/>
    </xf>
    <xf numFmtId="2" fontId="33" fillId="0" borderId="28" xfId="0" applyNumberFormat="1" applyFont="1" applyBorder="1" applyAlignment="1">
      <alignment horizontal="left" vertical="center"/>
    </xf>
    <xf numFmtId="1" fontId="29" fillId="0" borderId="11" xfId="0" quotePrefix="1" applyNumberFormat="1" applyFont="1" applyBorder="1" applyAlignment="1">
      <alignment horizontal="center" vertical="center" shrinkToFit="1"/>
    </xf>
    <xf numFmtId="0" fontId="29" fillId="2" borderId="10" xfId="0" applyFont="1" applyFill="1" applyBorder="1" applyAlignment="1">
      <alignment vertical="center" shrinkToFit="1"/>
    </xf>
    <xf numFmtId="0" fontId="29" fillId="2" borderId="11" xfId="0" applyFont="1" applyFill="1" applyBorder="1" applyAlignment="1">
      <alignment vertical="center" shrinkToFit="1"/>
    </xf>
    <xf numFmtId="0" fontId="29" fillId="2" borderId="30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left" vertical="center"/>
    </xf>
    <xf numFmtId="1" fontId="29" fillId="0" borderId="1" xfId="0" quotePrefix="1" applyNumberFormat="1" applyFont="1" applyBorder="1" applyAlignment="1">
      <alignment horizontal="center" vertical="center" shrinkToFit="1"/>
    </xf>
    <xf numFmtId="0" fontId="29" fillId="2" borderId="8" xfId="0" applyFont="1" applyFill="1" applyBorder="1" applyAlignment="1">
      <alignment vertical="center" shrinkToFit="1"/>
    </xf>
    <xf numFmtId="0" fontId="29" fillId="2" borderId="9" xfId="0" applyFont="1" applyFill="1" applyBorder="1" applyAlignment="1">
      <alignment vertical="center" shrinkToFit="1"/>
    </xf>
    <xf numFmtId="0" fontId="29" fillId="2" borderId="27" xfId="0" applyFont="1" applyFill="1" applyBorder="1" applyAlignment="1">
      <alignment horizontal="center" vertical="center"/>
    </xf>
    <xf numFmtId="49" fontId="29" fillId="2" borderId="9" xfId="0" quotePrefix="1" applyNumberFormat="1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left" vertical="center" shrinkToFit="1"/>
    </xf>
    <xf numFmtId="2" fontId="33" fillId="0" borderId="30" xfId="0" applyNumberFormat="1" applyFont="1" applyBorder="1" applyAlignment="1">
      <alignment horizontal="center" vertical="center"/>
    </xf>
    <xf numFmtId="2" fontId="33" fillId="0" borderId="31" xfId="0" applyNumberFormat="1" applyFont="1" applyBorder="1" applyAlignment="1">
      <alignment horizontal="left" vertical="center"/>
    </xf>
    <xf numFmtId="0" fontId="37" fillId="2" borderId="27" xfId="0" applyFont="1" applyFill="1" applyBorder="1" applyAlignment="1">
      <alignment horizontal="left" vertical="center"/>
    </xf>
    <xf numFmtId="0" fontId="33" fillId="0" borderId="33" xfId="0" applyFont="1" applyBorder="1" applyAlignment="1">
      <alignment horizontal="center" vertical="center"/>
    </xf>
    <xf numFmtId="0" fontId="33" fillId="0" borderId="34" xfId="0" applyFont="1" applyBorder="1" applyAlignment="1">
      <alignment horizontal="left" vertical="center"/>
    </xf>
    <xf numFmtId="0" fontId="29" fillId="0" borderId="14" xfId="0" applyFont="1" applyBorder="1" applyAlignment="1">
      <alignment vertical="center" shrinkToFit="1"/>
    </xf>
    <xf numFmtId="0" fontId="33" fillId="0" borderId="35" xfId="0" applyFont="1" applyBorder="1" applyAlignment="1">
      <alignment horizontal="center" vertical="center"/>
    </xf>
    <xf numFmtId="0" fontId="33" fillId="0" borderId="36" xfId="0" applyFont="1" applyBorder="1" applyAlignment="1">
      <alignment horizontal="left" vertical="center"/>
    </xf>
    <xf numFmtId="49" fontId="29" fillId="0" borderId="0" xfId="0" quotePrefix="1" applyNumberFormat="1" applyFont="1" applyAlignment="1">
      <alignment horizontal="center" vertical="center" shrinkToFit="1"/>
    </xf>
    <xf numFmtId="2" fontId="30" fillId="0" borderId="31" xfId="0" applyNumberFormat="1" applyFont="1" applyBorder="1" applyAlignment="1">
      <alignment horizontal="left" vertical="center"/>
    </xf>
    <xf numFmtId="0" fontId="30" fillId="0" borderId="25" xfId="0" applyFont="1" applyBorder="1" applyAlignment="1">
      <alignment horizontal="left" vertical="center"/>
    </xf>
    <xf numFmtId="0" fontId="47" fillId="0" borderId="33" xfId="0" applyFont="1" applyBorder="1" applyAlignment="1">
      <alignment horizontal="left" vertical="center"/>
    </xf>
    <xf numFmtId="2" fontId="33" fillId="0" borderId="35" xfId="0" applyNumberFormat="1" applyFont="1" applyBorder="1" applyAlignment="1">
      <alignment horizontal="center" vertical="center"/>
    </xf>
    <xf numFmtId="2" fontId="33" fillId="0" borderId="36" xfId="0" applyNumberFormat="1" applyFont="1" applyBorder="1" applyAlignment="1">
      <alignment horizontal="left" vertical="center"/>
    </xf>
    <xf numFmtId="2" fontId="33" fillId="0" borderId="33" xfId="0" applyNumberFormat="1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9" fontId="49" fillId="0" borderId="0" xfId="0" applyNumberFormat="1" applyFont="1" applyAlignment="1">
      <alignment horizontal="left" vertical="center"/>
    </xf>
    <xf numFmtId="2" fontId="37" fillId="0" borderId="27" xfId="0" applyNumberFormat="1" applyFont="1" applyBorder="1" applyAlignment="1">
      <alignment horizontal="left" vertical="center"/>
    </xf>
    <xf numFmtId="0" fontId="29" fillId="0" borderId="0" xfId="0" applyFont="1" applyAlignment="1">
      <alignment vertical="center" shrinkToFit="1"/>
    </xf>
    <xf numFmtId="49" fontId="34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2" fontId="29" fillId="2" borderId="2" xfId="0" applyNumberFormat="1" applyFont="1" applyFill="1" applyBorder="1" applyAlignment="1">
      <alignment horizontal="center" vertical="center"/>
    </xf>
    <xf numFmtId="2" fontId="29" fillId="2" borderId="27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2" fontId="29" fillId="0" borderId="30" xfId="0" applyNumberFormat="1" applyFont="1" applyBorder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29" fillId="0" borderId="27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0" fillId="0" borderId="98" xfId="0" applyFont="1" applyBorder="1" applyAlignment="1">
      <alignment horizontal="left" vertical="center"/>
    </xf>
    <xf numFmtId="0" fontId="20" fillId="0" borderId="99" xfId="0" applyFont="1" applyBorder="1" applyAlignment="1">
      <alignment horizontal="left" vertical="center"/>
    </xf>
    <xf numFmtId="2" fontId="29" fillId="0" borderId="42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2" fontId="29" fillId="0" borderId="46" xfId="0" applyNumberFormat="1" applyFont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horizontal="left" vertical="center"/>
    </xf>
    <xf numFmtId="2" fontId="33" fillId="2" borderId="43" xfId="0" applyNumberFormat="1" applyFont="1" applyFill="1" applyBorder="1" applyAlignment="1">
      <alignment horizontal="center" vertical="center"/>
    </xf>
    <xf numFmtId="0" fontId="33" fillId="0" borderId="30" xfId="0" applyFont="1" applyBorder="1" applyAlignment="1">
      <alignment horizontal="left" vertical="center"/>
    </xf>
    <xf numFmtId="0" fontId="33" fillId="0" borderId="31" xfId="0" applyFont="1" applyBorder="1" applyAlignment="1">
      <alignment horizontal="center" vertical="center"/>
    </xf>
    <xf numFmtId="2" fontId="44" fillId="0" borderId="43" xfId="0" applyNumberFormat="1" applyFont="1" applyBorder="1" applyAlignment="1">
      <alignment horizontal="center" vertical="center"/>
    </xf>
    <xf numFmtId="2" fontId="44" fillId="0" borderId="44" xfId="0" applyNumberFormat="1" applyFont="1" applyBorder="1" applyAlignment="1">
      <alignment horizontal="center" vertical="center"/>
    </xf>
    <xf numFmtId="2" fontId="29" fillId="0" borderId="44" xfId="0" applyNumberFormat="1" applyFont="1" applyBorder="1" applyAlignment="1">
      <alignment horizontal="center" vertical="center"/>
    </xf>
    <xf numFmtId="2" fontId="29" fillId="0" borderId="45" xfId="0" applyNumberFormat="1" applyFont="1" applyBorder="1" applyAlignment="1">
      <alignment horizontal="center" vertical="center"/>
    </xf>
    <xf numFmtId="0" fontId="30" fillId="0" borderId="30" xfId="0" applyFont="1" applyBorder="1" applyAlignment="1">
      <alignment horizontal="left" vertical="center"/>
    </xf>
    <xf numFmtId="1" fontId="17" fillId="0" borderId="0" xfId="0" applyNumberFormat="1" applyFont="1" applyAlignment="1">
      <alignment horizontal="left" vertical="center"/>
    </xf>
    <xf numFmtId="1" fontId="49" fillId="0" borderId="0" xfId="0" applyNumberFormat="1" applyFont="1" applyAlignment="1">
      <alignment horizontal="left" vertical="center"/>
    </xf>
    <xf numFmtId="1" fontId="13" fillId="0" borderId="0" xfId="0" applyNumberFormat="1" applyFont="1" applyAlignment="1">
      <alignment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left" vertical="center"/>
    </xf>
    <xf numFmtId="0" fontId="29" fillId="2" borderId="26" xfId="0" applyFont="1" applyFill="1" applyBorder="1" applyAlignment="1">
      <alignment horizontal="center" vertical="center"/>
    </xf>
    <xf numFmtId="2" fontId="29" fillId="2" borderId="28" xfId="0" applyNumberFormat="1" applyFont="1" applyFill="1" applyBorder="1" applyAlignment="1">
      <alignment vertical="center"/>
    </xf>
    <xf numFmtId="0" fontId="29" fillId="2" borderId="32" xfId="0" applyFont="1" applyFill="1" applyBorder="1" applyAlignment="1">
      <alignment horizontal="center" vertical="center" shrinkToFit="1"/>
    </xf>
    <xf numFmtId="0" fontId="29" fillId="2" borderId="33" xfId="0" applyFont="1" applyFill="1" applyBorder="1" applyAlignment="1">
      <alignment horizontal="center" vertical="center"/>
    </xf>
    <xf numFmtId="0" fontId="29" fillId="2" borderId="34" xfId="0" applyFont="1" applyFill="1" applyBorder="1" applyAlignment="1">
      <alignment vertical="center"/>
    </xf>
    <xf numFmtId="0" fontId="29" fillId="2" borderId="34" xfId="0" applyFont="1" applyFill="1" applyBorder="1" applyAlignment="1">
      <alignment horizontal="center" vertical="center"/>
    </xf>
    <xf numFmtId="2" fontId="29" fillId="2" borderId="34" xfId="0" applyNumberFormat="1" applyFont="1" applyFill="1" applyBorder="1" applyAlignment="1">
      <alignment horizontal="center" vertical="center"/>
    </xf>
    <xf numFmtId="0" fontId="29" fillId="2" borderId="96" xfId="0" applyFont="1" applyFill="1" applyBorder="1" applyAlignment="1">
      <alignment horizontal="center" vertical="center" shrinkToFit="1"/>
    </xf>
    <xf numFmtId="0" fontId="29" fillId="2" borderId="34" xfId="0" applyFont="1" applyFill="1" applyBorder="1" applyAlignment="1">
      <alignment horizontal="left" vertical="center"/>
    </xf>
    <xf numFmtId="0" fontId="29" fillId="2" borderId="27" xfId="0" applyFont="1" applyFill="1" applyBorder="1" applyAlignment="1">
      <alignment horizontal="left" vertical="center"/>
    </xf>
    <xf numFmtId="1" fontId="29" fillId="0" borderId="0" xfId="0" quotePrefix="1" applyNumberFormat="1" applyFont="1" applyAlignment="1">
      <alignment horizontal="center" vertical="center"/>
    </xf>
    <xf numFmtId="1" fontId="37" fillId="0" borderId="0" xfId="0" applyNumberFormat="1" applyFont="1" applyAlignment="1">
      <alignment vertical="center"/>
    </xf>
    <xf numFmtId="1" fontId="34" fillId="0" borderId="0" xfId="0" applyNumberFormat="1" applyFont="1" applyAlignment="1">
      <alignment vertical="center"/>
    </xf>
    <xf numFmtId="1" fontId="34" fillId="0" borderId="0" xfId="0" applyNumberFormat="1" applyFont="1" applyAlignment="1">
      <alignment horizontal="left" vertical="center"/>
    </xf>
    <xf numFmtId="1" fontId="13" fillId="0" borderId="0" xfId="0" applyNumberFormat="1" applyFont="1" applyAlignment="1">
      <alignment horizontal="left" vertical="center"/>
    </xf>
    <xf numFmtId="0" fontId="20" fillId="0" borderId="107" xfId="0" applyFont="1" applyBorder="1" applyAlignment="1">
      <alignment horizontal="center" vertical="center" shrinkToFit="1"/>
    </xf>
    <xf numFmtId="0" fontId="20" fillId="0" borderId="108" xfId="0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left" vertical="center" shrinkToFit="1"/>
    </xf>
    <xf numFmtId="0" fontId="29" fillId="0" borderId="83" xfId="0" applyFont="1" applyBorder="1" applyAlignment="1">
      <alignment horizontal="left" vertical="center"/>
    </xf>
    <xf numFmtId="2" fontId="29" fillId="0" borderId="84" xfId="0" applyNumberFormat="1" applyFont="1" applyBorder="1" applyAlignment="1">
      <alignment horizontal="left" vertical="center"/>
    </xf>
    <xf numFmtId="0" fontId="29" fillId="0" borderId="84" xfId="0" applyFont="1" applyBorder="1" applyAlignment="1">
      <alignment horizontal="left" vertical="center"/>
    </xf>
    <xf numFmtId="2" fontId="29" fillId="0" borderId="85" xfId="0" applyNumberFormat="1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37" fillId="0" borderId="0" xfId="0" applyFont="1" applyAlignment="1">
      <alignment horizontal="right" vertical="center"/>
    </xf>
    <xf numFmtId="2" fontId="29" fillId="0" borderId="83" xfId="0" applyNumberFormat="1" applyFont="1" applyBorder="1" applyAlignment="1">
      <alignment horizontal="center" vertical="center"/>
    </xf>
    <xf numFmtId="0" fontId="29" fillId="0" borderId="100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29" fillId="2" borderId="35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vertical="center"/>
    </xf>
    <xf numFmtId="2" fontId="29" fillId="2" borderId="36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" fontId="14" fillId="0" borderId="19" xfId="0" applyNumberFormat="1" applyFont="1" applyBorder="1" applyAlignment="1">
      <alignment vertical="center"/>
    </xf>
    <xf numFmtId="0" fontId="52" fillId="0" borderId="20" xfId="0" applyFont="1" applyBorder="1" applyAlignment="1">
      <alignment horizontal="center" vertical="center" shrinkToFit="1"/>
    </xf>
    <xf numFmtId="0" fontId="52" fillId="0" borderId="21" xfId="0" applyFont="1" applyBorder="1" applyAlignment="1">
      <alignment horizontal="center" vertical="center" shrinkToFit="1"/>
    </xf>
    <xf numFmtId="0" fontId="52" fillId="0" borderId="21" xfId="0" applyFont="1" applyBorder="1" applyAlignment="1">
      <alignment vertical="center" shrinkToFit="1"/>
    </xf>
    <xf numFmtId="0" fontId="52" fillId="0" borderId="21" xfId="0" applyFont="1" applyBorder="1" applyAlignment="1">
      <alignment horizontal="left" vertical="center"/>
    </xf>
    <xf numFmtId="0" fontId="52" fillId="0" borderId="39" xfId="0" applyFont="1" applyBorder="1" applyAlignment="1">
      <alignment horizontal="left" vertical="center" shrinkToFit="1"/>
    </xf>
    <xf numFmtId="0" fontId="52" fillId="0" borderId="24" xfId="0" applyFont="1" applyBorder="1" applyAlignment="1">
      <alignment horizontal="center" vertical="center" shrinkToFit="1"/>
    </xf>
    <xf numFmtId="0" fontId="52" fillId="0" borderId="23" xfId="0" applyFont="1" applyBorder="1" applyAlignment="1">
      <alignment horizontal="center" vertical="center" shrinkToFit="1"/>
    </xf>
    <xf numFmtId="0" fontId="52" fillId="0" borderId="23" xfId="0" applyFont="1" applyBorder="1" applyAlignment="1">
      <alignment vertical="center" shrinkToFit="1"/>
    </xf>
    <xf numFmtId="0" fontId="52" fillId="0" borderId="23" xfId="0" applyFont="1" applyBorder="1" applyAlignment="1">
      <alignment horizontal="left" vertical="center"/>
    </xf>
    <xf numFmtId="0" fontId="52" fillId="0" borderId="41" xfId="0" applyFont="1" applyBorder="1" applyAlignment="1">
      <alignment horizontal="left" vertical="center" shrinkToFit="1"/>
    </xf>
    <xf numFmtId="1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3" fillId="2" borderId="84" xfId="0" applyFont="1" applyFill="1" applyBorder="1" applyAlignment="1">
      <alignment horizontal="center" vertical="center"/>
    </xf>
    <xf numFmtId="2" fontId="33" fillId="0" borderId="84" xfId="0" applyNumberFormat="1" applyFont="1" applyBorder="1" applyAlignment="1">
      <alignment horizontal="center" vertical="center"/>
    </xf>
    <xf numFmtId="2" fontId="33" fillId="0" borderId="28" xfId="0" applyNumberFormat="1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8" xfId="0" applyFont="1" applyBorder="1" applyAlignment="1">
      <alignment vertical="center"/>
    </xf>
    <xf numFmtId="0" fontId="33" fillId="0" borderId="29" xfId="0" applyFont="1" applyBorder="1" applyAlignment="1">
      <alignment horizontal="center" vertical="center" shrinkToFit="1"/>
    </xf>
    <xf numFmtId="0" fontId="33" fillId="2" borderId="85" xfId="0" applyFont="1" applyFill="1" applyBorder="1" applyAlignment="1">
      <alignment horizontal="center" vertical="center"/>
    </xf>
    <xf numFmtId="0" fontId="33" fillId="2" borderId="31" xfId="0" applyFont="1" applyFill="1" applyBorder="1" applyAlignment="1">
      <alignment horizontal="left" vertical="center"/>
    </xf>
    <xf numFmtId="0" fontId="33" fillId="2" borderId="31" xfId="0" applyFont="1" applyFill="1" applyBorder="1" applyAlignment="1">
      <alignment horizontal="center" vertical="center"/>
    </xf>
    <xf numFmtId="0" fontId="33" fillId="2" borderId="31" xfId="0" applyFont="1" applyFill="1" applyBorder="1" applyAlignment="1">
      <alignment vertical="center"/>
    </xf>
    <xf numFmtId="2" fontId="33" fillId="2" borderId="31" xfId="0" applyNumberFormat="1" applyFont="1" applyFill="1" applyBorder="1" applyAlignment="1">
      <alignment horizontal="center" vertical="center"/>
    </xf>
    <xf numFmtId="0" fontId="33" fillId="2" borderId="37" xfId="0" applyFont="1" applyFill="1" applyBorder="1" applyAlignment="1">
      <alignment horizontal="center" vertical="center" shrinkToFit="1"/>
    </xf>
    <xf numFmtId="2" fontId="33" fillId="2" borderId="83" xfId="0" applyNumberFormat="1" applyFont="1" applyFill="1" applyBorder="1" applyAlignment="1">
      <alignment horizontal="center" vertical="center"/>
    </xf>
    <xf numFmtId="2" fontId="33" fillId="2" borderId="26" xfId="0" applyNumberFormat="1" applyFont="1" applyFill="1" applyBorder="1" applyAlignment="1">
      <alignment horizontal="left" vertical="center"/>
    </xf>
    <xf numFmtId="0" fontId="33" fillId="0" borderId="85" xfId="0" applyFont="1" applyBorder="1" applyAlignment="1">
      <alignment horizontal="center" vertical="center"/>
    </xf>
    <xf numFmtId="0" fontId="33" fillId="0" borderId="31" xfId="0" applyFont="1" applyBorder="1" applyAlignment="1">
      <alignment vertical="center"/>
    </xf>
    <xf numFmtId="2" fontId="33" fillId="0" borderId="31" xfId="0" applyNumberFormat="1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 shrinkToFit="1"/>
    </xf>
    <xf numFmtId="0" fontId="33" fillId="0" borderId="83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26" xfId="0" applyFont="1" applyBorder="1" applyAlignment="1">
      <alignment vertical="center"/>
    </xf>
    <xf numFmtId="2" fontId="33" fillId="0" borderId="26" xfId="0" applyNumberFormat="1" applyFont="1" applyBorder="1" applyAlignment="1">
      <alignment horizontal="center" vertical="center"/>
    </xf>
    <xf numFmtId="0" fontId="33" fillId="0" borderId="38" xfId="0" applyFont="1" applyBorder="1" applyAlignment="1">
      <alignment horizontal="center" vertical="center" shrinkToFit="1"/>
    </xf>
    <xf numFmtId="0" fontId="33" fillId="0" borderId="84" xfId="0" applyFont="1" applyBorder="1" applyAlignment="1">
      <alignment horizontal="center" vertical="center"/>
    </xf>
    <xf numFmtId="1" fontId="33" fillId="0" borderId="4" xfId="0" quotePrefix="1" applyNumberFormat="1" applyFont="1" applyBorder="1" applyAlignment="1">
      <alignment horizontal="center" vertical="center" shrinkToFit="1"/>
    </xf>
    <xf numFmtId="0" fontId="33" fillId="0" borderId="32" xfId="0" applyFont="1" applyBorder="1" applyAlignment="1">
      <alignment horizontal="center" vertical="center" shrinkToFit="1"/>
    </xf>
    <xf numFmtId="0" fontId="33" fillId="0" borderId="86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34" xfId="0" applyFont="1" applyBorder="1" applyAlignment="1">
      <alignment vertical="center"/>
    </xf>
    <xf numFmtId="2" fontId="33" fillId="0" borderId="34" xfId="0" applyNumberFormat="1" applyFont="1" applyBorder="1" applyAlignment="1">
      <alignment horizontal="center" vertical="center"/>
    </xf>
    <xf numFmtId="0" fontId="33" fillId="0" borderId="96" xfId="0" applyFont="1" applyBorder="1" applyAlignment="1">
      <alignment horizontal="center" vertical="center" shrinkToFit="1"/>
    </xf>
    <xf numFmtId="1" fontId="33" fillId="0" borderId="9" xfId="0" quotePrefix="1" applyNumberFormat="1" applyFont="1" applyBorder="1" applyAlignment="1">
      <alignment horizontal="center" vertical="center" shrinkToFit="1"/>
    </xf>
    <xf numFmtId="2" fontId="33" fillId="0" borderId="85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49" fontId="33" fillId="0" borderId="0" xfId="0" quotePrefix="1" applyNumberFormat="1" applyFont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3" fillId="0" borderId="0" xfId="0" applyFont="1" applyAlignment="1">
      <alignment vertical="center" shrinkToFit="1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2" fontId="33" fillId="0" borderId="0" xfId="0" applyNumberFormat="1" applyFont="1" applyAlignment="1">
      <alignment horizontal="center" vertical="center"/>
    </xf>
    <xf numFmtId="0" fontId="47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0" fontId="47" fillId="0" borderId="0" xfId="0" applyFont="1" applyAlignment="1">
      <alignment horizontal="center" vertical="center"/>
    </xf>
    <xf numFmtId="49" fontId="24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49" fontId="15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44" fillId="0" borderId="30" xfId="0" applyFont="1" applyBorder="1" applyAlignment="1">
      <alignment horizontal="center" vertical="center"/>
    </xf>
    <xf numFmtId="0" fontId="44" fillId="0" borderId="31" xfId="0" applyFont="1" applyBorder="1" applyAlignment="1">
      <alignment horizontal="left" vertical="center"/>
    </xf>
    <xf numFmtId="0" fontId="44" fillId="0" borderId="31" xfId="0" applyFont="1" applyBorder="1" applyAlignment="1">
      <alignment horizontal="center" vertical="center"/>
    </xf>
    <xf numFmtId="0" fontId="44" fillId="0" borderId="31" xfId="0" applyFont="1" applyBorder="1" applyAlignment="1">
      <alignment vertical="center"/>
    </xf>
    <xf numFmtId="2" fontId="44" fillId="0" borderId="31" xfId="0" applyNumberFormat="1" applyFont="1" applyBorder="1" applyAlignment="1">
      <alignment horizontal="center" vertical="center"/>
    </xf>
    <xf numFmtId="0" fontId="44" fillId="0" borderId="37" xfId="0" applyFont="1" applyBorder="1" applyAlignment="1">
      <alignment horizontal="center" vertical="center" shrinkToFit="1"/>
    </xf>
    <xf numFmtId="2" fontId="44" fillId="0" borderId="27" xfId="0" applyNumberFormat="1" applyFont="1" applyBorder="1" applyAlignment="1">
      <alignment horizontal="center" vertical="center"/>
    </xf>
    <xf numFmtId="2" fontId="44" fillId="0" borderId="28" xfId="0" applyNumberFormat="1" applyFont="1" applyBorder="1" applyAlignment="1">
      <alignment horizontal="left" vertical="center"/>
    </xf>
    <xf numFmtId="2" fontId="44" fillId="0" borderId="28" xfId="0" applyNumberFormat="1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28" xfId="0" applyFont="1" applyBorder="1" applyAlignment="1">
      <alignment vertical="center"/>
    </xf>
    <xf numFmtId="0" fontId="44" fillId="0" borderId="29" xfId="0" applyFont="1" applyBorder="1" applyAlignment="1">
      <alignment horizontal="center" vertical="center" shrinkToFit="1"/>
    </xf>
    <xf numFmtId="0" fontId="44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/>
    </xf>
    <xf numFmtId="0" fontId="44" fillId="0" borderId="33" xfId="0" applyFont="1" applyBorder="1" applyAlignment="1">
      <alignment horizontal="center" vertical="center"/>
    </xf>
    <xf numFmtId="0" fontId="44" fillId="0" borderId="34" xfId="0" applyFont="1" applyBorder="1" applyAlignment="1">
      <alignment horizontal="left" vertical="center"/>
    </xf>
    <xf numFmtId="0" fontId="44" fillId="0" borderId="34" xfId="0" applyFont="1" applyBorder="1" applyAlignment="1">
      <alignment horizontal="center" vertical="center"/>
    </xf>
    <xf numFmtId="0" fontId="44" fillId="0" borderId="34" xfId="0" applyFont="1" applyBorder="1" applyAlignment="1">
      <alignment vertical="center"/>
    </xf>
    <xf numFmtId="2" fontId="44" fillId="0" borderId="34" xfId="0" applyNumberFormat="1" applyFont="1" applyBorder="1" applyAlignment="1">
      <alignment horizontal="center" vertical="center"/>
    </xf>
    <xf numFmtId="0" fontId="44" fillId="2" borderId="31" xfId="0" applyFont="1" applyFill="1" applyBorder="1" applyAlignment="1">
      <alignment horizontal="left" vertical="center"/>
    </xf>
    <xf numFmtId="0" fontId="44" fillId="2" borderId="31" xfId="0" applyFont="1" applyFill="1" applyBorder="1" applyAlignment="1">
      <alignment horizontal="center" vertical="center"/>
    </xf>
    <xf numFmtId="0" fontId="44" fillId="0" borderId="32" xfId="0" applyFont="1" applyBorder="1" applyAlignment="1">
      <alignment horizontal="center" vertical="center" shrinkToFit="1"/>
    </xf>
    <xf numFmtId="0" fontId="44" fillId="0" borderId="104" xfId="0" applyFont="1" applyBorder="1" applyAlignment="1">
      <alignment horizontal="left" vertical="center"/>
    </xf>
    <xf numFmtId="0" fontId="44" fillId="0" borderId="104" xfId="0" applyFont="1" applyBorder="1" applyAlignment="1">
      <alignment horizontal="center" vertical="center"/>
    </xf>
    <xf numFmtId="0" fontId="44" fillId="0" borderId="104" xfId="0" applyFont="1" applyBorder="1" applyAlignment="1">
      <alignment vertical="center"/>
    </xf>
    <xf numFmtId="0" fontId="44" fillId="0" borderId="105" xfId="0" applyFont="1" applyBorder="1" applyAlignment="1">
      <alignment horizontal="center" vertical="center" shrinkToFit="1"/>
    </xf>
    <xf numFmtId="0" fontId="44" fillId="0" borderId="36" xfId="0" applyFont="1" applyBorder="1" applyAlignment="1">
      <alignment horizontal="left" vertical="center"/>
    </xf>
    <xf numFmtId="0" fontId="44" fillId="0" borderId="36" xfId="0" applyFont="1" applyBorder="1" applyAlignment="1">
      <alignment horizontal="center" vertical="center"/>
    </xf>
    <xf numFmtId="0" fontId="44" fillId="0" borderId="36" xfId="0" applyFont="1" applyBorder="1" applyAlignment="1">
      <alignment vertical="center"/>
    </xf>
    <xf numFmtId="0" fontId="44" fillId="0" borderId="84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44" fillId="0" borderId="85" xfId="0" applyFont="1" applyBorder="1" applyAlignment="1">
      <alignment horizontal="center" vertical="center"/>
    </xf>
    <xf numFmtId="0" fontId="44" fillId="0" borderId="86" xfId="0" applyFont="1" applyBorder="1" applyAlignment="1">
      <alignment horizontal="center" vertical="center"/>
    </xf>
    <xf numFmtId="0" fontId="44" fillId="0" borderId="96" xfId="0" applyFont="1" applyBorder="1" applyAlignment="1">
      <alignment horizontal="center" vertical="center" shrinkToFit="1"/>
    </xf>
    <xf numFmtId="2" fontId="44" fillId="0" borderId="86" xfId="0" applyNumberFormat="1" applyFont="1" applyBorder="1" applyAlignment="1">
      <alignment horizontal="center" vertical="center"/>
    </xf>
    <xf numFmtId="2" fontId="44" fillId="0" borderId="34" xfId="0" applyNumberFormat="1" applyFont="1" applyBorder="1" applyAlignment="1">
      <alignment horizontal="left" vertical="center"/>
    </xf>
    <xf numFmtId="2" fontId="44" fillId="0" borderId="33" xfId="0" applyNumberFormat="1" applyFont="1" applyBorder="1" applyAlignment="1">
      <alignment horizontal="center" vertical="center"/>
    </xf>
    <xf numFmtId="2" fontId="44" fillId="0" borderId="30" xfId="0" applyNumberFormat="1" applyFont="1" applyBorder="1" applyAlignment="1">
      <alignment horizontal="center" vertical="center"/>
    </xf>
    <xf numFmtId="2" fontId="44" fillId="0" borderId="31" xfId="0" applyNumberFormat="1" applyFont="1" applyBorder="1" applyAlignment="1">
      <alignment horizontal="left" vertical="center"/>
    </xf>
    <xf numFmtId="0" fontId="44" fillId="2" borderId="27" xfId="0" applyFont="1" applyFill="1" applyBorder="1" applyAlignment="1">
      <alignment horizontal="center" vertical="center"/>
    </xf>
    <xf numFmtId="0" fontId="44" fillId="2" borderId="28" xfId="0" applyFont="1" applyFill="1" applyBorder="1" applyAlignment="1">
      <alignment horizontal="left" vertical="center"/>
    </xf>
    <xf numFmtId="0" fontId="44" fillId="2" borderId="28" xfId="0" applyFont="1" applyFill="1" applyBorder="1" applyAlignment="1">
      <alignment horizontal="center" vertical="center"/>
    </xf>
    <xf numFmtId="0" fontId="44" fillId="2" borderId="28" xfId="0" applyFont="1" applyFill="1" applyBorder="1" applyAlignment="1">
      <alignment vertical="center"/>
    </xf>
    <xf numFmtId="2" fontId="44" fillId="2" borderId="28" xfId="0" applyNumberFormat="1" applyFont="1" applyFill="1" applyBorder="1" applyAlignment="1">
      <alignment horizontal="center" vertical="center"/>
    </xf>
    <xf numFmtId="0" fontId="44" fillId="2" borderId="29" xfId="0" applyFont="1" applyFill="1" applyBorder="1" applyAlignment="1">
      <alignment horizontal="center" vertical="center" shrinkToFit="1"/>
    </xf>
    <xf numFmtId="2" fontId="44" fillId="0" borderId="42" xfId="0" applyNumberFormat="1" applyFont="1" applyBorder="1" applyAlignment="1">
      <alignment horizontal="center" vertical="center"/>
    </xf>
    <xf numFmtId="0" fontId="33" fillId="0" borderId="2" xfId="0" quotePrefix="1" applyFont="1" applyBorder="1" applyAlignment="1">
      <alignment horizontal="center" vertical="center" shrinkToFit="1"/>
    </xf>
    <xf numFmtId="0" fontId="44" fillId="2" borderId="31" xfId="0" applyFont="1" applyFill="1" applyBorder="1" applyAlignment="1">
      <alignment vertical="center"/>
    </xf>
    <xf numFmtId="2" fontId="44" fillId="2" borderId="31" xfId="0" applyNumberFormat="1" applyFont="1" applyFill="1" applyBorder="1" applyAlignment="1">
      <alignment horizontal="center" vertical="center"/>
    </xf>
    <xf numFmtId="0" fontId="44" fillId="2" borderId="37" xfId="0" applyFont="1" applyFill="1" applyBorder="1" applyAlignment="1">
      <alignment horizontal="center" vertical="center" shrinkToFit="1"/>
    </xf>
    <xf numFmtId="0" fontId="44" fillId="2" borderId="26" xfId="0" applyFont="1" applyFill="1" applyBorder="1" applyAlignment="1">
      <alignment vertical="center"/>
    </xf>
    <xf numFmtId="0" fontId="44" fillId="2" borderId="26" xfId="0" applyFont="1" applyFill="1" applyBorder="1" applyAlignment="1">
      <alignment horizontal="center" vertical="center"/>
    </xf>
    <xf numFmtId="2" fontId="44" fillId="2" borderId="26" xfId="0" applyNumberFormat="1" applyFont="1" applyFill="1" applyBorder="1" applyAlignment="1">
      <alignment horizontal="center" vertical="center"/>
    </xf>
    <xf numFmtId="0" fontId="44" fillId="2" borderId="38" xfId="0" applyFont="1" applyFill="1" applyBorder="1" applyAlignment="1">
      <alignment horizontal="center" vertical="center" shrinkToFit="1"/>
    </xf>
    <xf numFmtId="0" fontId="44" fillId="2" borderId="34" xfId="0" applyFont="1" applyFill="1" applyBorder="1" applyAlignment="1">
      <alignment horizontal="center" vertical="center"/>
    </xf>
    <xf numFmtId="0" fontId="44" fillId="2" borderId="34" xfId="0" applyFont="1" applyFill="1" applyBorder="1" applyAlignment="1">
      <alignment vertical="center"/>
    </xf>
    <xf numFmtId="2" fontId="44" fillId="2" borderId="34" xfId="0" applyNumberFormat="1" applyFont="1" applyFill="1" applyBorder="1" applyAlignment="1">
      <alignment horizontal="center" vertical="center"/>
    </xf>
    <xf numFmtId="0" fontId="44" fillId="2" borderId="96" xfId="0" applyFont="1" applyFill="1" applyBorder="1" applyAlignment="1">
      <alignment horizontal="center" vertical="center" shrinkToFit="1"/>
    </xf>
    <xf numFmtId="0" fontId="44" fillId="2" borderId="32" xfId="0" applyFont="1" applyFill="1" applyBorder="1" applyAlignment="1">
      <alignment horizontal="center" vertical="center" shrinkToFit="1"/>
    </xf>
    <xf numFmtId="2" fontId="44" fillId="0" borderId="83" xfId="0" applyNumberFormat="1" applyFont="1" applyBorder="1" applyAlignment="1">
      <alignment horizontal="left" vertical="center"/>
    </xf>
    <xf numFmtId="0" fontId="44" fillId="0" borderId="83" xfId="0" applyFont="1" applyBorder="1" applyAlignment="1">
      <alignment horizontal="left" vertical="center"/>
    </xf>
    <xf numFmtId="0" fontId="44" fillId="0" borderId="86" xfId="0" applyFont="1" applyBorder="1" applyAlignment="1">
      <alignment horizontal="left" vertical="center"/>
    </xf>
    <xf numFmtId="0" fontId="44" fillId="0" borderId="84" xfId="0" applyFont="1" applyBorder="1" applyAlignment="1">
      <alignment horizontal="left" vertical="center"/>
    </xf>
    <xf numFmtId="2" fontId="44" fillId="0" borderId="85" xfId="0" applyNumberFormat="1" applyFont="1" applyBorder="1" applyAlignment="1">
      <alignment horizontal="left" vertical="center"/>
    </xf>
    <xf numFmtId="0" fontId="44" fillId="0" borderId="85" xfId="0" applyFont="1" applyBorder="1" applyAlignment="1">
      <alignment horizontal="left" vertical="center"/>
    </xf>
    <xf numFmtId="0" fontId="44" fillId="0" borderId="83" xfId="0" applyFont="1" applyBorder="1" applyAlignment="1">
      <alignment horizontal="center" vertical="center"/>
    </xf>
    <xf numFmtId="2" fontId="44" fillId="0" borderId="45" xfId="0" applyNumberFormat="1" applyFont="1" applyBorder="1" applyAlignment="1">
      <alignment horizontal="center" vertical="center"/>
    </xf>
    <xf numFmtId="2" fontId="44" fillId="0" borderId="106" xfId="0" applyNumberFormat="1" applyFont="1" applyBorder="1" applyAlignment="1">
      <alignment horizontal="center" vertical="center"/>
    </xf>
    <xf numFmtId="2" fontId="44" fillId="2" borderId="28" xfId="0" applyNumberFormat="1" applyFont="1" applyFill="1" applyBorder="1" applyAlignment="1">
      <alignment vertical="center"/>
    </xf>
    <xf numFmtId="0" fontId="44" fillId="2" borderId="36" xfId="0" applyFont="1" applyFill="1" applyBorder="1" applyAlignment="1">
      <alignment horizontal="center" vertical="center"/>
    </xf>
    <xf numFmtId="0" fontId="44" fillId="2" borderId="36" xfId="0" applyFont="1" applyFill="1" applyBorder="1" applyAlignment="1">
      <alignment vertical="center"/>
    </xf>
    <xf numFmtId="2" fontId="44" fillId="2" borderId="36" xfId="0" applyNumberFormat="1" applyFont="1" applyFill="1" applyBorder="1" applyAlignment="1">
      <alignment horizontal="center" vertical="center"/>
    </xf>
    <xf numFmtId="0" fontId="53" fillId="0" borderId="57" xfId="0" applyFont="1" applyBorder="1"/>
    <xf numFmtId="0" fontId="53" fillId="0" borderId="75" xfId="0" applyFont="1" applyBorder="1" applyAlignment="1">
      <alignment horizontal="left"/>
    </xf>
    <xf numFmtId="1" fontId="29" fillId="0" borderId="5" xfId="0" quotePrefix="1" applyNumberFormat="1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/>
    </xf>
    <xf numFmtId="2" fontId="29" fillId="0" borderId="2" xfId="0" applyNumberFormat="1" applyFont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2" fontId="29" fillId="0" borderId="1" xfId="0" applyNumberFormat="1" applyFont="1" applyBorder="1" applyAlignment="1">
      <alignment horizontal="center" vertical="center"/>
    </xf>
    <xf numFmtId="2" fontId="29" fillId="0" borderId="91" xfId="0" applyNumberFormat="1" applyFont="1" applyBorder="1" applyAlignment="1">
      <alignment horizontal="center" vertical="center"/>
    </xf>
    <xf numFmtId="0" fontId="29" fillId="0" borderId="93" xfId="0" applyFont="1" applyBorder="1" applyAlignment="1">
      <alignment horizontal="center" vertical="center"/>
    </xf>
    <xf numFmtId="2" fontId="29" fillId="0" borderId="4" xfId="0" applyNumberFormat="1" applyFont="1" applyBorder="1" applyAlignment="1">
      <alignment horizontal="center" vertical="center"/>
    </xf>
    <xf numFmtId="0" fontId="29" fillId="0" borderId="92" xfId="0" applyFont="1" applyBorder="1" applyAlignment="1">
      <alignment horizontal="center" vertical="center"/>
    </xf>
    <xf numFmtId="0" fontId="56" fillId="0" borderId="0" xfId="0" applyFont="1" applyAlignment="1">
      <alignment vertical="center"/>
    </xf>
    <xf numFmtId="1" fontId="56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4" borderId="97" xfId="0" applyFont="1" applyFill="1" applyBorder="1" applyAlignment="1">
      <alignment horizontal="center" vertical="center"/>
    </xf>
    <xf numFmtId="0" fontId="9" fillId="5" borderId="97" xfId="0" applyFont="1" applyFill="1" applyBorder="1" applyAlignment="1">
      <alignment horizontal="center" vertical="center"/>
    </xf>
    <xf numFmtId="0" fontId="8" fillId="6" borderId="97" xfId="0" applyFont="1" applyFill="1" applyBorder="1" applyAlignment="1">
      <alignment horizontal="center" vertical="center"/>
    </xf>
    <xf numFmtId="0" fontId="3" fillId="3" borderId="97" xfId="0" applyFont="1" applyFill="1" applyBorder="1" applyAlignment="1">
      <alignment horizontal="center" vertical="center"/>
    </xf>
    <xf numFmtId="0" fontId="8" fillId="3" borderId="97" xfId="0" applyFont="1" applyFill="1" applyBorder="1" applyAlignment="1">
      <alignment horizontal="center" vertical="center"/>
    </xf>
    <xf numFmtId="0" fontId="57" fillId="0" borderId="92" xfId="0" applyFont="1" applyBorder="1" applyAlignment="1">
      <alignment vertical="center"/>
    </xf>
    <xf numFmtId="0" fontId="57" fillId="0" borderId="84" xfId="0" applyFont="1" applyBorder="1" applyAlignment="1">
      <alignment vertical="center"/>
    </xf>
    <xf numFmtId="0" fontId="57" fillId="0" borderId="28" xfId="0" applyFont="1" applyBorder="1" applyAlignment="1">
      <alignment vertical="center"/>
    </xf>
    <xf numFmtId="0" fontId="29" fillId="2" borderId="9" xfId="0" quotePrefix="1" applyFont="1" applyFill="1" applyBorder="1" applyAlignment="1">
      <alignment horizontal="center" vertical="center" shrinkToFit="1"/>
    </xf>
    <xf numFmtId="0" fontId="29" fillId="2" borderId="1" xfId="0" applyFont="1" applyFill="1" applyBorder="1" applyAlignment="1">
      <alignment horizontal="center" vertical="center" shrinkToFit="1"/>
    </xf>
    <xf numFmtId="0" fontId="29" fillId="2" borderId="6" xfId="0" applyFont="1" applyFill="1" applyBorder="1" applyAlignment="1">
      <alignment vertical="center" shrinkToFit="1"/>
    </xf>
    <xf numFmtId="0" fontId="29" fillId="2" borderId="7" xfId="0" applyFont="1" applyFill="1" applyBorder="1" applyAlignment="1">
      <alignment vertical="center" shrinkToFit="1"/>
    </xf>
    <xf numFmtId="0" fontId="29" fillId="2" borderId="1" xfId="0" applyFont="1" applyFill="1" applyBorder="1" applyAlignment="1">
      <alignment horizontal="center" vertical="center"/>
    </xf>
    <xf numFmtId="0" fontId="29" fillId="2" borderId="7" xfId="0" quotePrefix="1" applyFont="1" applyFill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12" xfId="0" applyFont="1" applyBorder="1" applyAlignment="1">
      <alignment vertical="center" shrinkToFit="1"/>
    </xf>
    <xf numFmtId="0" fontId="29" fillId="0" borderId="13" xfId="0" applyFont="1" applyBorder="1" applyAlignment="1">
      <alignment vertical="center" shrinkToFit="1"/>
    </xf>
    <xf numFmtId="0" fontId="29" fillId="0" borderId="14" xfId="0" applyFont="1" applyBorder="1" applyAlignment="1">
      <alignment horizontal="left" vertical="center" shrinkToFit="1"/>
    </xf>
    <xf numFmtId="2" fontId="29" fillId="0" borderId="34" xfId="0" applyNumberFormat="1" applyFont="1" applyBorder="1" applyAlignment="1">
      <alignment horizontal="left" vertical="center"/>
    </xf>
    <xf numFmtId="49" fontId="29" fillId="0" borderId="2" xfId="0" quotePrefix="1" applyNumberFormat="1" applyFont="1" applyBorder="1" applyAlignment="1">
      <alignment horizontal="center" vertical="center" shrinkToFit="1"/>
    </xf>
    <xf numFmtId="1" fontId="29" fillId="0" borderId="4" xfId="0" quotePrefix="1" applyNumberFormat="1" applyFont="1" applyBorder="1" applyAlignment="1">
      <alignment horizontal="center" vertical="center" shrinkToFit="1"/>
    </xf>
    <xf numFmtId="0" fontId="29" fillId="0" borderId="35" xfId="0" applyFont="1" applyBorder="1" applyAlignment="1">
      <alignment horizontal="left" vertical="center"/>
    </xf>
    <xf numFmtId="0" fontId="29" fillId="0" borderId="97" xfId="0" applyFont="1" applyBorder="1" applyAlignment="1">
      <alignment horizontal="center" vertical="center"/>
    </xf>
    <xf numFmtId="1" fontId="29" fillId="0" borderId="17" xfId="0" quotePrefix="1" applyNumberFormat="1" applyFont="1" applyBorder="1" applyAlignment="1">
      <alignment horizontal="center" vertical="center" shrinkToFit="1"/>
    </xf>
    <xf numFmtId="0" fontId="29" fillId="0" borderId="97" xfId="0" applyFont="1" applyBorder="1" applyAlignment="1">
      <alignment horizontal="center" vertical="center" shrinkToFit="1"/>
    </xf>
    <xf numFmtId="0" fontId="29" fillId="0" borderId="102" xfId="0" applyFont="1" applyBorder="1" applyAlignment="1">
      <alignment vertical="center" shrinkToFit="1"/>
    </xf>
    <xf numFmtId="0" fontId="29" fillId="0" borderId="101" xfId="0" applyFont="1" applyBorder="1" applyAlignment="1">
      <alignment vertical="center" shrinkToFit="1"/>
    </xf>
    <xf numFmtId="0" fontId="29" fillId="0" borderId="103" xfId="0" applyFont="1" applyBorder="1" applyAlignment="1">
      <alignment horizontal="center" vertical="center"/>
    </xf>
    <xf numFmtId="0" fontId="29" fillId="0" borderId="104" xfId="0" applyFont="1" applyBorder="1" applyAlignment="1">
      <alignment horizontal="left" vertical="center"/>
    </xf>
    <xf numFmtId="0" fontId="29" fillId="0" borderId="104" xfId="0" applyFont="1" applyBorder="1" applyAlignment="1">
      <alignment horizontal="center" vertical="center"/>
    </xf>
    <xf numFmtId="0" fontId="29" fillId="0" borderId="104" xfId="0" applyFont="1" applyBorder="1" applyAlignment="1">
      <alignment vertical="center"/>
    </xf>
    <xf numFmtId="2" fontId="29" fillId="0" borderId="104" xfId="0" applyNumberFormat="1" applyFont="1" applyBorder="1" applyAlignment="1">
      <alignment horizontal="center" vertical="center"/>
    </xf>
    <xf numFmtId="0" fontId="29" fillId="0" borderId="105" xfId="0" applyFont="1" applyBorder="1" applyAlignment="1">
      <alignment horizontal="center" vertical="center" shrinkToFit="1"/>
    </xf>
    <xf numFmtId="1" fontId="29" fillId="0" borderId="13" xfId="0" quotePrefix="1" applyNumberFormat="1" applyFont="1" applyBorder="1" applyAlignment="1">
      <alignment horizontal="center" vertical="center" shrinkToFit="1"/>
    </xf>
    <xf numFmtId="1" fontId="29" fillId="0" borderId="9" xfId="0" quotePrefix="1" applyNumberFormat="1" applyFont="1" applyBorder="1" applyAlignment="1">
      <alignment horizontal="center" vertical="center" shrinkToFit="1"/>
    </xf>
    <xf numFmtId="1" fontId="29" fillId="0" borderId="7" xfId="0" quotePrefix="1" applyNumberFormat="1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left" vertical="center" shrinkToFit="1"/>
    </xf>
    <xf numFmtId="49" fontId="29" fillId="0" borderId="4" xfId="0" quotePrefix="1" applyNumberFormat="1" applyFont="1" applyBorder="1" applyAlignment="1">
      <alignment horizontal="center" vertical="center" shrinkToFit="1"/>
    </xf>
    <xf numFmtId="0" fontId="29" fillId="0" borderId="9" xfId="0" quotePrefix="1" applyFont="1" applyBorder="1" applyAlignment="1">
      <alignment horizontal="center" vertical="center" shrinkToFit="1"/>
    </xf>
    <xf numFmtId="1" fontId="29" fillId="2" borderId="9" xfId="0" quotePrefix="1" applyNumberFormat="1" applyFont="1" applyFill="1" applyBorder="1" applyAlignment="1">
      <alignment horizontal="center" vertical="center" shrinkToFit="1"/>
    </xf>
    <xf numFmtId="0" fontId="29" fillId="0" borderId="43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49" fontId="29" fillId="0" borderId="13" xfId="0" quotePrefix="1" applyNumberFormat="1" applyFont="1" applyBorder="1" applyAlignment="1">
      <alignment horizontal="center" vertical="center" shrinkToFit="1"/>
    </xf>
    <xf numFmtId="49" fontId="29" fillId="0" borderId="1" xfId="0" quotePrefix="1" applyNumberFormat="1" applyFont="1" applyBorder="1" applyAlignment="1">
      <alignment horizontal="center" vertical="center" shrinkToFit="1"/>
    </xf>
    <xf numFmtId="0" fontId="29" fillId="2" borderId="4" xfId="0" applyFont="1" applyFill="1" applyBorder="1" applyAlignment="1">
      <alignment horizontal="center" vertical="center" shrinkToFit="1"/>
    </xf>
    <xf numFmtId="0" fontId="58" fillId="2" borderId="25" xfId="0" applyFont="1" applyFill="1" applyBorder="1" applyAlignment="1">
      <alignment horizontal="left" vertical="center"/>
    </xf>
    <xf numFmtId="0" fontId="29" fillId="2" borderId="11" xfId="0" quotePrefix="1" applyFont="1" applyFill="1" applyBorder="1" applyAlignment="1">
      <alignment horizontal="center" vertical="center" shrinkToFit="1"/>
    </xf>
    <xf numFmtId="0" fontId="29" fillId="2" borderId="4" xfId="0" applyFont="1" applyFill="1" applyBorder="1" applyAlignment="1">
      <alignment horizontal="center" vertical="center"/>
    </xf>
    <xf numFmtId="0" fontId="29" fillId="0" borderId="2" xfId="0" quotePrefix="1" applyFont="1" applyBorder="1" applyAlignment="1">
      <alignment horizontal="center" vertical="center" shrinkToFit="1"/>
    </xf>
    <xf numFmtId="0" fontId="29" fillId="2" borderId="6" xfId="0" applyFont="1" applyFill="1" applyBorder="1" applyAlignment="1">
      <alignment horizontal="left" vertical="center" shrinkToFit="1"/>
    </xf>
    <xf numFmtId="0" fontId="29" fillId="2" borderId="1" xfId="0" quotePrefix="1" applyFont="1" applyFill="1" applyBorder="1" applyAlignment="1">
      <alignment horizontal="center" vertical="center" shrinkToFit="1"/>
    </xf>
    <xf numFmtId="0" fontId="29" fillId="2" borderId="2" xfId="0" quotePrefix="1" applyFont="1" applyFill="1" applyBorder="1" applyAlignment="1">
      <alignment horizontal="center" vertical="center" shrinkToFit="1"/>
    </xf>
    <xf numFmtId="0" fontId="58" fillId="2" borderId="27" xfId="0" applyFont="1" applyFill="1" applyBorder="1" applyAlignment="1">
      <alignment horizontal="left" vertical="center"/>
    </xf>
    <xf numFmtId="0" fontId="29" fillId="2" borderId="4" xfId="0" quotePrefix="1" applyFont="1" applyFill="1" applyBorder="1" applyAlignment="1">
      <alignment horizontal="center" vertical="center" shrinkToFit="1"/>
    </xf>
    <xf numFmtId="0" fontId="29" fillId="2" borderId="5" xfId="0" quotePrefix="1" applyFont="1" applyFill="1" applyBorder="1" applyAlignment="1">
      <alignment horizontal="center" vertical="center" shrinkToFit="1"/>
    </xf>
    <xf numFmtId="0" fontId="29" fillId="2" borderId="5" xfId="0" applyFont="1" applyFill="1" applyBorder="1" applyAlignment="1">
      <alignment horizontal="center" vertical="center" shrinkToFit="1"/>
    </xf>
    <xf numFmtId="0" fontId="29" fillId="2" borderId="12" xfId="0" applyFont="1" applyFill="1" applyBorder="1" applyAlignment="1">
      <alignment vertical="center" shrinkToFit="1"/>
    </xf>
    <xf numFmtId="0" fontId="29" fillId="2" borderId="13" xfId="0" applyFont="1" applyFill="1" applyBorder="1" applyAlignment="1">
      <alignment vertical="center" shrinkToFit="1"/>
    </xf>
    <xf numFmtId="0" fontId="29" fillId="2" borderId="13" xfId="0" quotePrefix="1" applyFont="1" applyFill="1" applyBorder="1" applyAlignment="1">
      <alignment horizontal="center" vertical="center" shrinkToFit="1"/>
    </xf>
    <xf numFmtId="0" fontId="29" fillId="2" borderId="33" xfId="0" applyFont="1" applyFill="1" applyBorder="1" applyAlignment="1">
      <alignment horizontal="left" vertical="center"/>
    </xf>
    <xf numFmtId="0" fontId="29" fillId="0" borderId="91" xfId="0" applyFont="1" applyBorder="1" applyAlignment="1">
      <alignment horizontal="center" vertical="center"/>
    </xf>
    <xf numFmtId="2" fontId="29" fillId="0" borderId="92" xfId="0" applyNumberFormat="1" applyFont="1" applyBorder="1" applyAlignment="1">
      <alignment horizontal="center" vertical="center"/>
    </xf>
    <xf numFmtId="2" fontId="29" fillId="0" borderId="93" xfId="0" applyNumberFormat="1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 shrinkToFit="1"/>
    </xf>
    <xf numFmtId="0" fontId="29" fillId="0" borderId="94" xfId="0" applyFont="1" applyBorder="1" applyAlignment="1">
      <alignment horizontal="center" vertical="center"/>
    </xf>
    <xf numFmtId="2" fontId="29" fillId="0" borderId="5" xfId="0" applyNumberFormat="1" applyFont="1" applyBorder="1" applyAlignment="1">
      <alignment horizontal="center" vertical="center"/>
    </xf>
    <xf numFmtId="2" fontId="29" fillId="0" borderId="94" xfId="0" applyNumberFormat="1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59" fillId="0" borderId="4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2" fontId="59" fillId="0" borderId="2" xfId="0" applyNumberFormat="1" applyFont="1" applyBorder="1" applyAlignment="1">
      <alignment horizontal="center" vertical="center"/>
    </xf>
    <xf numFmtId="2" fontId="59" fillId="0" borderId="4" xfId="0" applyNumberFormat="1" applyFont="1" applyBorder="1" applyAlignment="1">
      <alignment horizontal="center" vertical="center"/>
    </xf>
    <xf numFmtId="1" fontId="29" fillId="2" borderId="7" xfId="0" quotePrefix="1" applyNumberFormat="1" applyFont="1" applyFill="1" applyBorder="1" applyAlignment="1">
      <alignment horizontal="center" vertical="center" shrinkToFit="1"/>
    </xf>
    <xf numFmtId="1" fontId="29" fillId="2" borderId="11" xfId="0" quotePrefix="1" applyNumberFormat="1" applyFont="1" applyFill="1" applyBorder="1" applyAlignment="1">
      <alignment horizontal="center" vertical="center" shrinkToFit="1"/>
    </xf>
    <xf numFmtId="1" fontId="29" fillId="2" borderId="2" xfId="0" quotePrefix="1" applyNumberFormat="1" applyFont="1" applyFill="1" applyBorder="1" applyAlignment="1">
      <alignment horizontal="center" vertical="center" shrinkToFit="1"/>
    </xf>
    <xf numFmtId="0" fontId="29" fillId="0" borderId="93" xfId="0" applyFont="1" applyBorder="1" applyAlignment="1">
      <alignment vertical="center" shrinkToFit="1"/>
    </xf>
    <xf numFmtId="2" fontId="29" fillId="0" borderId="25" xfId="0" applyNumberFormat="1" applyFont="1" applyBorder="1" applyAlignment="1">
      <alignment horizontal="left" vertical="center"/>
    </xf>
    <xf numFmtId="2" fontId="44" fillId="0" borderId="26" xfId="0" applyNumberFormat="1" applyFont="1" applyBorder="1" applyAlignment="1">
      <alignment horizontal="left" vertical="center"/>
    </xf>
    <xf numFmtId="0" fontId="7" fillId="0" borderId="53" xfId="0" applyFont="1" applyBorder="1" applyAlignment="1">
      <alignment vertical="center"/>
    </xf>
    <xf numFmtId="0" fontId="29" fillId="0" borderId="11" xfId="0" applyFont="1" applyBorder="1" applyAlignment="1">
      <alignment horizontal="center" vertical="center" shrinkToFit="1"/>
    </xf>
    <xf numFmtId="2" fontId="29" fillId="2" borderId="4" xfId="0" applyNumberFormat="1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 shrinkToFit="1"/>
    </xf>
    <xf numFmtId="1" fontId="56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left" vertical="center"/>
    </xf>
    <xf numFmtId="1" fontId="60" fillId="0" borderId="4" xfId="0" quotePrefix="1" applyNumberFormat="1" applyFont="1" applyBorder="1" applyAlignment="1">
      <alignment horizontal="center" vertical="center" shrinkToFit="1"/>
    </xf>
    <xf numFmtId="0" fontId="60" fillId="0" borderId="4" xfId="0" applyFont="1" applyBorder="1" applyAlignment="1">
      <alignment horizontal="center" vertical="center" shrinkToFit="1"/>
    </xf>
    <xf numFmtId="0" fontId="60" fillId="0" borderId="10" xfId="0" applyFont="1" applyBorder="1" applyAlignment="1">
      <alignment vertical="center" shrinkToFit="1"/>
    </xf>
    <xf numFmtId="0" fontId="60" fillId="0" borderId="11" xfId="0" applyFont="1" applyBorder="1" applyAlignment="1">
      <alignment vertical="center" shrinkToFit="1"/>
    </xf>
    <xf numFmtId="0" fontId="60" fillId="0" borderId="4" xfId="0" applyFont="1" applyBorder="1" applyAlignment="1">
      <alignment horizontal="center" vertical="center"/>
    </xf>
    <xf numFmtId="1" fontId="60" fillId="0" borderId="9" xfId="0" quotePrefix="1" applyNumberFormat="1" applyFont="1" applyBorder="1" applyAlignment="1">
      <alignment horizontal="center" vertical="center" shrinkToFit="1"/>
    </xf>
    <xf numFmtId="0" fontId="60" fillId="0" borderId="2" xfId="0" applyFont="1" applyBorder="1" applyAlignment="1">
      <alignment horizontal="center" vertical="center" shrinkToFit="1"/>
    </xf>
    <xf numFmtId="0" fontId="60" fillId="0" borderId="8" xfId="0" applyFont="1" applyBorder="1" applyAlignment="1">
      <alignment vertical="center" shrinkToFit="1"/>
    </xf>
    <xf numFmtId="0" fontId="60" fillId="0" borderId="9" xfId="0" applyFont="1" applyBorder="1" applyAlignment="1">
      <alignment vertical="center" shrinkToFit="1"/>
    </xf>
    <xf numFmtId="0" fontId="60" fillId="0" borderId="2" xfId="0" applyFont="1" applyBorder="1" applyAlignment="1">
      <alignment horizontal="center" vertical="center"/>
    </xf>
    <xf numFmtId="0" fontId="60" fillId="0" borderId="3" xfId="0" applyFont="1" applyBorder="1" applyAlignment="1">
      <alignment horizontal="center" vertical="center" shrinkToFit="1"/>
    </xf>
    <xf numFmtId="0" fontId="60" fillId="0" borderId="14" xfId="0" applyFont="1" applyBorder="1" applyAlignment="1">
      <alignment vertical="center" shrinkToFit="1"/>
    </xf>
    <xf numFmtId="0" fontId="60" fillId="0" borderId="15" xfId="0" applyFont="1" applyBorder="1" applyAlignment="1">
      <alignment vertical="center" shrinkToFit="1"/>
    </xf>
    <xf numFmtId="0" fontId="60" fillId="0" borderId="1" xfId="0" applyFont="1" applyBorder="1" applyAlignment="1">
      <alignment horizontal="center" vertical="center" shrinkToFit="1"/>
    </xf>
    <xf numFmtId="0" fontId="60" fillId="0" borderId="6" xfId="0" applyFont="1" applyBorder="1" applyAlignment="1">
      <alignment vertical="center" shrinkToFit="1"/>
    </xf>
    <xf numFmtId="0" fontId="60" fillId="0" borderId="7" xfId="0" applyFont="1" applyBorder="1" applyAlignment="1">
      <alignment vertical="center" shrinkToFit="1"/>
    </xf>
    <xf numFmtId="0" fontId="60" fillId="0" borderId="1" xfId="0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 shrinkToFit="1"/>
    </xf>
    <xf numFmtId="0" fontId="60" fillId="0" borderId="12" xfId="0" applyFont="1" applyBorder="1" applyAlignment="1">
      <alignment vertical="center" shrinkToFit="1"/>
    </xf>
    <xf numFmtId="0" fontId="60" fillId="0" borderId="13" xfId="0" applyFont="1" applyBorder="1" applyAlignment="1">
      <alignment vertical="center" shrinkToFit="1"/>
    </xf>
    <xf numFmtId="1" fontId="60" fillId="0" borderId="2" xfId="0" quotePrefix="1" applyNumberFormat="1" applyFont="1" applyBorder="1" applyAlignment="1">
      <alignment horizontal="center" vertical="center" shrinkToFit="1"/>
    </xf>
    <xf numFmtId="0" fontId="60" fillId="0" borderId="9" xfId="0" applyFont="1" applyBorder="1" applyAlignment="1">
      <alignment horizontal="center" vertical="center" shrinkToFit="1"/>
    </xf>
    <xf numFmtId="2" fontId="60" fillId="2" borderId="2" xfId="0" applyNumberFormat="1" applyFont="1" applyFill="1" applyBorder="1" applyAlignment="1">
      <alignment horizontal="center" vertical="center"/>
    </xf>
    <xf numFmtId="0" fontId="60" fillId="0" borderId="13" xfId="0" applyFont="1" applyBorder="1" applyAlignment="1">
      <alignment horizontal="center" vertical="center" shrinkToFit="1"/>
    </xf>
    <xf numFmtId="0" fontId="60" fillId="0" borderId="11" xfId="0" applyFont="1" applyBorder="1" applyAlignment="1">
      <alignment horizontal="center" vertical="center" shrinkToFit="1"/>
    </xf>
    <xf numFmtId="2" fontId="60" fillId="2" borderId="4" xfId="0" applyNumberFormat="1" applyFont="1" applyFill="1" applyBorder="1" applyAlignment="1">
      <alignment horizontal="center" vertical="center"/>
    </xf>
    <xf numFmtId="1" fontId="61" fillId="0" borderId="0" xfId="0" applyNumberFormat="1" applyFont="1" applyAlignment="1">
      <alignment horizontal="center" vertical="center"/>
    </xf>
    <xf numFmtId="0" fontId="61" fillId="0" borderId="0" xfId="0" applyFont="1" applyAlignment="1">
      <alignment vertical="center"/>
    </xf>
    <xf numFmtId="0" fontId="60" fillId="2" borderId="4" xfId="0" applyFont="1" applyFill="1" applyBorder="1" applyAlignment="1">
      <alignment horizontal="center" vertical="center" shrinkToFit="1"/>
    </xf>
    <xf numFmtId="0" fontId="60" fillId="2" borderId="10" xfId="0" applyFont="1" applyFill="1" applyBorder="1" applyAlignment="1">
      <alignment vertical="center" shrinkToFit="1"/>
    </xf>
    <xf numFmtId="0" fontId="60" fillId="2" borderId="11" xfId="0" applyFont="1" applyFill="1" applyBorder="1" applyAlignment="1">
      <alignment vertical="center" shrinkToFit="1"/>
    </xf>
    <xf numFmtId="1" fontId="60" fillId="0" borderId="3" xfId="0" quotePrefix="1" applyNumberFormat="1" applyFont="1" applyBorder="1" applyAlignment="1">
      <alignment horizontal="center" vertical="center" shrinkToFit="1"/>
    </xf>
    <xf numFmtId="1" fontId="60" fillId="0" borderId="1" xfId="0" quotePrefix="1" applyNumberFormat="1" applyFont="1" applyBorder="1" applyAlignment="1">
      <alignment horizontal="center" vertical="center" shrinkToFit="1"/>
    </xf>
    <xf numFmtId="1" fontId="60" fillId="0" borderId="13" xfId="0" quotePrefix="1" applyNumberFormat="1" applyFont="1" applyBorder="1" applyAlignment="1">
      <alignment horizontal="center" vertical="center" shrinkToFit="1"/>
    </xf>
    <xf numFmtId="0" fontId="60" fillId="0" borderId="8" xfId="0" applyFont="1" applyBorder="1" applyAlignment="1">
      <alignment horizontal="left" vertical="center" shrinkToFit="1"/>
    </xf>
    <xf numFmtId="2" fontId="60" fillId="0" borderId="2" xfId="0" applyNumberFormat="1" applyFont="1" applyBorder="1" applyAlignment="1">
      <alignment horizontal="center" vertical="center"/>
    </xf>
    <xf numFmtId="2" fontId="60" fillId="0" borderId="4" xfId="0" applyNumberFormat="1" applyFont="1" applyBorder="1" applyAlignment="1">
      <alignment horizontal="center" vertical="center"/>
    </xf>
    <xf numFmtId="0" fontId="60" fillId="2" borderId="2" xfId="0" applyFont="1" applyFill="1" applyBorder="1" applyAlignment="1">
      <alignment horizontal="center" vertical="center" shrinkToFit="1"/>
    </xf>
    <xf numFmtId="0" fontId="62" fillId="0" borderId="0" xfId="0" applyFont="1" applyAlignment="1">
      <alignment horizontal="center" vertical="center"/>
    </xf>
    <xf numFmtId="2" fontId="60" fillId="0" borderId="43" xfId="0" applyNumberFormat="1" applyFont="1" applyBorder="1" applyAlignment="1">
      <alignment horizontal="center" vertical="center"/>
    </xf>
    <xf numFmtId="0" fontId="60" fillId="0" borderId="44" xfId="0" applyFont="1" applyBorder="1" applyAlignment="1">
      <alignment horizontal="center" vertical="center"/>
    </xf>
    <xf numFmtId="1" fontId="60" fillId="0" borderId="5" xfId="0" quotePrefix="1" applyNumberFormat="1" applyFont="1" applyBorder="1" applyAlignment="1">
      <alignment horizontal="center" vertical="center" shrinkToFit="1"/>
    </xf>
    <xf numFmtId="0" fontId="60" fillId="0" borderId="42" xfId="0" applyFont="1" applyBorder="1" applyAlignment="1">
      <alignment horizontal="center" vertical="center"/>
    </xf>
    <xf numFmtId="0" fontId="60" fillId="0" borderId="43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2" fontId="44" fillId="0" borderId="36" xfId="0" applyNumberFormat="1" applyFont="1" applyBorder="1" applyAlignment="1">
      <alignment horizontal="center" vertical="center"/>
    </xf>
    <xf numFmtId="0" fontId="60" fillId="2" borderId="8" xfId="0" applyFont="1" applyFill="1" applyBorder="1" applyAlignment="1">
      <alignment vertical="center" shrinkToFit="1"/>
    </xf>
    <xf numFmtId="0" fontId="60" fillId="2" borderId="9" xfId="0" applyFont="1" applyFill="1" applyBorder="1" applyAlignment="1">
      <alignment vertical="center" shrinkToFit="1"/>
    </xf>
    <xf numFmtId="2" fontId="37" fillId="0" borderId="30" xfId="0" applyNumberFormat="1" applyFont="1" applyBorder="1" applyAlignment="1">
      <alignment horizontal="left" vertical="center"/>
    </xf>
    <xf numFmtId="0" fontId="63" fillId="0" borderId="0" xfId="0" applyFont="1" applyAlignment="1">
      <alignment vertical="center"/>
    </xf>
    <xf numFmtId="2" fontId="33" fillId="0" borderId="46" xfId="0" applyNumberFormat="1" applyFont="1" applyBorder="1" applyAlignment="1">
      <alignment horizontal="center" vertical="center"/>
    </xf>
    <xf numFmtId="0" fontId="60" fillId="2" borderId="2" xfId="0" quotePrefix="1" applyFont="1" applyFill="1" applyBorder="1" applyAlignment="1">
      <alignment horizontal="center" vertical="center" shrinkToFit="1"/>
    </xf>
    <xf numFmtId="0" fontId="60" fillId="2" borderId="2" xfId="0" applyFont="1" applyFill="1" applyBorder="1" applyAlignment="1">
      <alignment horizontal="center" vertical="center"/>
    </xf>
    <xf numFmtId="0" fontId="60" fillId="2" borderId="4" xfId="0" quotePrefix="1" applyFont="1" applyFill="1" applyBorder="1" applyAlignment="1">
      <alignment horizontal="center" vertical="center" shrinkToFit="1"/>
    </xf>
    <xf numFmtId="0" fontId="60" fillId="2" borderId="4" xfId="0" applyFont="1" applyFill="1" applyBorder="1" applyAlignment="1">
      <alignment horizontal="center" vertical="center"/>
    </xf>
    <xf numFmtId="0" fontId="60" fillId="2" borderId="1" xfId="0" quotePrefix="1" applyFont="1" applyFill="1" applyBorder="1" applyAlignment="1">
      <alignment horizontal="center" vertical="center" shrinkToFit="1"/>
    </xf>
    <xf numFmtId="0" fontId="60" fillId="2" borderId="1" xfId="0" applyFont="1" applyFill="1" applyBorder="1" applyAlignment="1">
      <alignment horizontal="center" vertical="center" shrinkToFit="1"/>
    </xf>
    <xf numFmtId="0" fontId="60" fillId="2" borderId="6" xfId="0" applyFont="1" applyFill="1" applyBorder="1" applyAlignment="1">
      <alignment vertical="center" shrinkToFit="1"/>
    </xf>
    <xf numFmtId="0" fontId="60" fillId="2" borderId="7" xfId="0" applyFont="1" applyFill="1" applyBorder="1" applyAlignment="1">
      <alignment vertical="center" shrinkToFit="1"/>
    </xf>
    <xf numFmtId="0" fontId="60" fillId="2" borderId="1" xfId="0" applyFont="1" applyFill="1" applyBorder="1" applyAlignment="1">
      <alignment horizontal="center" vertical="center"/>
    </xf>
    <xf numFmtId="0" fontId="60" fillId="0" borderId="2" xfId="0" quotePrefix="1" applyFont="1" applyBorder="1" applyAlignment="1">
      <alignment horizontal="center" vertical="center" shrinkToFit="1"/>
    </xf>
    <xf numFmtId="0" fontId="60" fillId="0" borderId="4" xfId="0" quotePrefix="1" applyFont="1" applyBorder="1" applyAlignment="1">
      <alignment horizontal="center" vertical="center" shrinkToFit="1"/>
    </xf>
    <xf numFmtId="2" fontId="29" fillId="2" borderId="30" xfId="0" applyNumberFormat="1" applyFont="1" applyFill="1" applyBorder="1" applyAlignment="1">
      <alignment horizontal="center" vertical="center"/>
    </xf>
    <xf numFmtId="2" fontId="29" fillId="2" borderId="31" xfId="0" applyNumberFormat="1" applyFont="1" applyFill="1" applyBorder="1" applyAlignment="1">
      <alignment horizontal="left" vertical="center"/>
    </xf>
    <xf numFmtId="1" fontId="60" fillId="0" borderId="17" xfId="0" quotePrefix="1" applyNumberFormat="1" applyFont="1" applyBorder="1" applyAlignment="1">
      <alignment horizontal="center" vertical="center" shrinkToFit="1"/>
    </xf>
    <xf numFmtId="0" fontId="44" fillId="0" borderId="90" xfId="0" applyFont="1" applyBorder="1" applyAlignment="1">
      <alignment horizontal="center" vertical="center"/>
    </xf>
    <xf numFmtId="1" fontId="44" fillId="0" borderId="90" xfId="0" quotePrefix="1" applyNumberFormat="1" applyFont="1" applyBorder="1" applyAlignment="1">
      <alignment horizontal="center" vertical="center"/>
    </xf>
    <xf numFmtId="0" fontId="44" fillId="0" borderId="90" xfId="0" applyFont="1" applyBorder="1" applyAlignment="1">
      <alignment horizontal="left" vertical="center"/>
    </xf>
    <xf numFmtId="0" fontId="44" fillId="0" borderId="90" xfId="0" applyFont="1" applyBorder="1" applyAlignment="1">
      <alignment vertical="center"/>
    </xf>
    <xf numFmtId="0" fontId="44" fillId="0" borderId="90" xfId="0" applyFont="1" applyBorder="1" applyAlignment="1">
      <alignment horizontal="center" vertical="center" shrinkToFit="1"/>
    </xf>
    <xf numFmtId="0" fontId="60" fillId="0" borderId="93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60" fillId="2" borderId="8" xfId="0" applyFont="1" applyFill="1" applyBorder="1" applyAlignment="1">
      <alignment horizontal="left" vertical="center" shrinkToFit="1"/>
    </xf>
    <xf numFmtId="0" fontId="64" fillId="0" borderId="4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2" fontId="60" fillId="0" borderId="1" xfId="0" applyNumberFormat="1" applyFont="1" applyBorder="1" applyAlignment="1">
      <alignment horizontal="center" vertical="center"/>
    </xf>
    <xf numFmtId="1" fontId="60" fillId="0" borderId="97" xfId="0" quotePrefix="1" applyNumberFormat="1" applyFont="1" applyBorder="1" applyAlignment="1">
      <alignment horizontal="center" vertical="center" shrinkToFit="1"/>
    </xf>
    <xf numFmtId="0" fontId="60" fillId="0" borderId="97" xfId="0" applyFont="1" applyBorder="1" applyAlignment="1">
      <alignment horizontal="center" vertical="center" shrinkToFit="1"/>
    </xf>
    <xf numFmtId="0" fontId="60" fillId="0" borderId="102" xfId="0" applyFont="1" applyBorder="1" applyAlignment="1">
      <alignment vertical="center" shrinkToFit="1"/>
    </xf>
    <xf numFmtId="0" fontId="60" fillId="0" borderId="101" xfId="0" applyFont="1" applyBorder="1" applyAlignment="1">
      <alignment vertical="center" shrinkToFit="1"/>
    </xf>
    <xf numFmtId="0" fontId="64" fillId="0" borderId="97" xfId="0" applyFont="1" applyBorder="1" applyAlignment="1">
      <alignment horizontal="center" vertical="center"/>
    </xf>
    <xf numFmtId="2" fontId="60" fillId="0" borderId="97" xfId="0" applyNumberFormat="1" applyFont="1" applyBorder="1" applyAlignment="1">
      <alignment horizontal="center" vertical="center"/>
    </xf>
    <xf numFmtId="0" fontId="60" fillId="2" borderId="3" xfId="0" applyFont="1" applyFill="1" applyBorder="1" applyAlignment="1">
      <alignment horizontal="center" vertical="center" shrinkToFit="1"/>
    </xf>
    <xf numFmtId="0" fontId="60" fillId="2" borderId="15" xfId="0" applyFont="1" applyFill="1" applyBorder="1" applyAlignment="1">
      <alignment vertical="center" shrinkToFit="1"/>
    </xf>
    <xf numFmtId="2" fontId="29" fillId="2" borderId="35" xfId="0" applyNumberFormat="1" applyFont="1" applyFill="1" applyBorder="1" applyAlignment="1">
      <alignment horizontal="center" vertical="center"/>
    </xf>
    <xf numFmtId="2" fontId="29" fillId="2" borderId="36" xfId="0" applyNumberFormat="1" applyFont="1" applyFill="1" applyBorder="1" applyAlignment="1">
      <alignment horizontal="left" vertical="center"/>
    </xf>
    <xf numFmtId="0" fontId="33" fillId="0" borderId="5" xfId="0" applyFont="1" applyBorder="1" applyAlignment="1">
      <alignment horizontal="center" vertical="center"/>
    </xf>
    <xf numFmtId="0" fontId="65" fillId="2" borderId="31" xfId="0" applyFont="1" applyFill="1" applyBorder="1" applyAlignment="1">
      <alignment horizontal="left" vertical="center"/>
    </xf>
    <xf numFmtId="0" fontId="66" fillId="0" borderId="0" xfId="0" applyFont="1" applyAlignment="1">
      <alignment horizontal="center" vertical="center"/>
    </xf>
    <xf numFmtId="1" fontId="66" fillId="0" borderId="0" xfId="0" applyNumberFormat="1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2" fontId="29" fillId="0" borderId="2" xfId="0" applyNumberFormat="1" applyFont="1" applyBorder="1" applyAlignment="1">
      <alignment horizontal="center" vertical="center" shrinkToFit="1"/>
    </xf>
    <xf numFmtId="2" fontId="59" fillId="0" borderId="1" xfId="0" applyNumberFormat="1" applyFont="1" applyBorder="1" applyAlignment="1">
      <alignment horizontal="center" vertical="center" shrinkToFit="1"/>
    </xf>
    <xf numFmtId="0" fontId="59" fillId="0" borderId="2" xfId="0" applyFont="1" applyBorder="1" applyAlignment="1">
      <alignment horizontal="center" vertical="center" shrinkToFit="1"/>
    </xf>
    <xf numFmtId="2" fontId="59" fillId="0" borderId="4" xfId="0" applyNumberFormat="1" applyFont="1" applyBorder="1" applyAlignment="1">
      <alignment horizontal="center" vertical="center" shrinkToFit="1"/>
    </xf>
    <xf numFmtId="0" fontId="59" fillId="0" borderId="4" xfId="0" applyFont="1" applyBorder="1" applyAlignment="1">
      <alignment horizontal="center" vertical="center" shrinkToFit="1"/>
    </xf>
    <xf numFmtId="0" fontId="59" fillId="0" borderId="5" xfId="0" applyFont="1" applyBorder="1" applyAlignment="1">
      <alignment horizontal="center" vertical="center" shrinkToFit="1"/>
    </xf>
    <xf numFmtId="0" fontId="59" fillId="0" borderId="1" xfId="0" applyFont="1" applyBorder="1" applyAlignment="1">
      <alignment horizontal="center" vertical="center" shrinkToFit="1"/>
    </xf>
    <xf numFmtId="2" fontId="59" fillId="0" borderId="2" xfId="0" applyNumberFormat="1" applyFont="1" applyBorder="1" applyAlignment="1">
      <alignment horizontal="center" vertical="center" shrinkToFit="1"/>
    </xf>
    <xf numFmtId="0" fontId="59" fillId="0" borderId="3" xfId="0" applyFont="1" applyBorder="1" applyAlignment="1">
      <alignment horizontal="center" vertical="center" shrinkToFit="1"/>
    </xf>
    <xf numFmtId="0" fontId="64" fillId="0" borderId="4" xfId="0" applyFont="1" applyBorder="1" applyAlignment="1">
      <alignment horizontal="center" vertical="center" shrinkToFit="1"/>
    </xf>
    <xf numFmtId="0" fontId="65" fillId="0" borderId="86" xfId="0" applyFont="1" applyBorder="1" applyAlignment="1">
      <alignment horizontal="left" vertical="center"/>
    </xf>
    <xf numFmtId="0" fontId="65" fillId="0" borderId="84" xfId="0" applyFont="1" applyBorder="1" applyAlignment="1">
      <alignment horizontal="left" vertical="center"/>
    </xf>
    <xf numFmtId="2" fontId="65" fillId="0" borderId="84" xfId="0" applyNumberFormat="1" applyFont="1" applyBorder="1" applyAlignment="1">
      <alignment horizontal="left" vertical="center"/>
    </xf>
    <xf numFmtId="0" fontId="66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68" fillId="0" borderId="97" xfId="0" applyFont="1" applyBorder="1" applyAlignment="1">
      <alignment horizontal="center" vertical="center"/>
    </xf>
    <xf numFmtId="0" fontId="6" fillId="0" borderId="97" xfId="0" applyFont="1" applyBorder="1" applyAlignment="1">
      <alignment horizontal="center" vertical="center"/>
    </xf>
    <xf numFmtId="1" fontId="60" fillId="0" borderId="11" xfId="0" quotePrefix="1" applyNumberFormat="1" applyFont="1" applyBorder="1" applyAlignment="1">
      <alignment horizontal="center" vertical="center" shrinkToFit="1"/>
    </xf>
    <xf numFmtId="1" fontId="60" fillId="0" borderId="7" xfId="0" quotePrefix="1" applyNumberFormat="1" applyFont="1" applyBorder="1" applyAlignment="1">
      <alignment horizontal="center" vertical="center" shrinkToFit="1"/>
    </xf>
    <xf numFmtId="0" fontId="69" fillId="0" borderId="84" xfId="0" applyFont="1" applyBorder="1" applyAlignment="1">
      <alignment horizontal="left" vertical="center"/>
    </xf>
    <xf numFmtId="1" fontId="44" fillId="0" borderId="9" xfId="0" quotePrefix="1" applyNumberFormat="1" applyFont="1" applyBorder="1" applyAlignment="1">
      <alignment horizontal="center" vertical="center" shrinkToFit="1"/>
    </xf>
    <xf numFmtId="0" fontId="44" fillId="0" borderId="2" xfId="0" applyFont="1" applyBorder="1" applyAlignment="1">
      <alignment horizontal="center" vertical="center" shrinkToFit="1"/>
    </xf>
    <xf numFmtId="0" fontId="44" fillId="0" borderId="8" xfId="0" applyFont="1" applyBorder="1" applyAlignment="1">
      <alignment vertical="center" shrinkToFit="1"/>
    </xf>
    <xf numFmtId="0" fontId="44" fillId="0" borderId="9" xfId="0" applyFont="1" applyBorder="1" applyAlignment="1">
      <alignment vertical="center" shrinkToFit="1"/>
    </xf>
    <xf numFmtId="0" fontId="44" fillId="0" borderId="2" xfId="0" applyFont="1" applyBorder="1" applyAlignment="1">
      <alignment horizontal="center" vertical="center"/>
    </xf>
    <xf numFmtId="1" fontId="39" fillId="0" borderId="0" xfId="0" applyNumberFormat="1" applyFont="1" applyFill="1" applyAlignment="1">
      <alignment horizontal="left" vertical="center"/>
    </xf>
    <xf numFmtId="0" fontId="38" fillId="0" borderId="0" xfId="0" applyFont="1" applyFill="1" applyAlignment="1">
      <alignment vertical="center"/>
    </xf>
    <xf numFmtId="0" fontId="38" fillId="0" borderId="0" xfId="0" applyFont="1" applyFill="1" applyAlignment="1">
      <alignment horizontal="left" vertical="center"/>
    </xf>
    <xf numFmtId="0" fontId="39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1" fontId="29" fillId="0" borderId="7" xfId="0" quotePrefix="1" applyNumberFormat="1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6" xfId="0" applyFont="1" applyFill="1" applyBorder="1" applyAlignment="1">
      <alignment vertical="center" shrinkToFit="1"/>
    </xf>
    <xf numFmtId="0" fontId="29" fillId="0" borderId="7" xfId="0" applyFont="1" applyFill="1" applyBorder="1" applyAlignment="1">
      <alignment vertical="center" shrinkToFit="1"/>
    </xf>
    <xf numFmtId="0" fontId="59" fillId="0" borderId="1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/>
    </xf>
    <xf numFmtId="0" fontId="29" fillId="0" borderId="83" xfId="0" applyFont="1" applyFill="1" applyBorder="1" applyAlignment="1">
      <alignment horizontal="center" vertical="center"/>
    </xf>
    <xf numFmtId="0" fontId="65" fillId="0" borderId="83" xfId="0" applyFont="1" applyFill="1" applyBorder="1" applyAlignment="1">
      <alignment horizontal="left" vertical="center"/>
    </xf>
    <xf numFmtId="2" fontId="44" fillId="0" borderId="84" xfId="0" applyNumberFormat="1" applyFont="1" applyFill="1" applyBorder="1" applyAlignment="1">
      <alignment horizontal="center" vertical="center"/>
    </xf>
    <xf numFmtId="1" fontId="44" fillId="0" borderId="2" xfId="0" quotePrefix="1" applyNumberFormat="1" applyFont="1" applyBorder="1" applyAlignment="1">
      <alignment horizontal="center" vertical="center" shrinkToFit="1"/>
    </xf>
    <xf numFmtId="0" fontId="70" fillId="0" borderId="2" xfId="0" applyFont="1" applyBorder="1" applyAlignment="1">
      <alignment horizontal="center" vertical="center" shrinkToFit="1"/>
    </xf>
    <xf numFmtId="2" fontId="44" fillId="0" borderId="2" xfId="0" applyNumberFormat="1" applyFont="1" applyBorder="1" applyAlignment="1">
      <alignment horizontal="center" vertical="center"/>
    </xf>
    <xf numFmtId="1" fontId="44" fillId="0" borderId="4" xfId="0" quotePrefix="1" applyNumberFormat="1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44" fillId="0" borderId="10" xfId="0" applyFont="1" applyBorder="1" applyAlignment="1">
      <alignment vertical="center" shrinkToFit="1"/>
    </xf>
    <xf numFmtId="0" fontId="44" fillId="0" borderId="11" xfId="0" applyFont="1" applyBorder="1" applyAlignment="1">
      <alignment vertical="center" shrinkToFit="1"/>
    </xf>
    <xf numFmtId="0" fontId="70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/>
    </xf>
    <xf numFmtId="1" fontId="44" fillId="0" borderId="5" xfId="0" quotePrefix="1" applyNumberFormat="1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 shrinkToFit="1"/>
    </xf>
    <xf numFmtId="0" fontId="44" fillId="0" borderId="6" xfId="0" applyFont="1" applyBorder="1" applyAlignment="1">
      <alignment vertical="center" shrinkToFit="1"/>
    </xf>
    <xf numFmtId="0" fontId="44" fillId="0" borderId="7" xfId="0" applyFont="1" applyBorder="1" applyAlignment="1">
      <alignment vertical="center" shrinkToFit="1"/>
    </xf>
    <xf numFmtId="0" fontId="70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1" fontId="33" fillId="0" borderId="15" xfId="0" quotePrefix="1" applyNumberFormat="1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 shrinkToFit="1"/>
    </xf>
    <xf numFmtId="0" fontId="33" fillId="0" borderId="14" xfId="0" applyFont="1" applyBorder="1" applyAlignment="1">
      <alignment vertical="center" shrinkToFit="1"/>
    </xf>
    <xf numFmtId="0" fontId="33" fillId="0" borderId="15" xfId="0" applyFont="1" applyBorder="1" applyAlignment="1">
      <alignment vertical="center" shrinkToFit="1"/>
    </xf>
    <xf numFmtId="0" fontId="71" fillId="0" borderId="3" xfId="0" applyFont="1" applyBorder="1" applyAlignment="1">
      <alignment horizontal="center" vertical="center" shrinkToFit="1"/>
    </xf>
    <xf numFmtId="0" fontId="33" fillId="0" borderId="100" xfId="0" applyFont="1" applyBorder="1" applyAlignment="1">
      <alignment horizontal="center" vertical="center"/>
    </xf>
    <xf numFmtId="0" fontId="33" fillId="0" borderId="100" xfId="0" applyFont="1" applyBorder="1" applyAlignment="1">
      <alignment horizontal="left" vertical="center"/>
    </xf>
    <xf numFmtId="0" fontId="33" fillId="0" borderId="36" xfId="0" applyFont="1" applyBorder="1" applyAlignment="1">
      <alignment horizontal="center" vertical="center"/>
    </xf>
    <xf numFmtId="0" fontId="33" fillId="0" borderId="36" xfId="0" applyFont="1" applyBorder="1" applyAlignment="1">
      <alignment vertical="center"/>
    </xf>
    <xf numFmtId="2" fontId="33" fillId="0" borderId="84" xfId="0" applyNumberFormat="1" applyFont="1" applyBorder="1" applyAlignment="1">
      <alignment horizontal="left" vertical="center"/>
    </xf>
    <xf numFmtId="2" fontId="70" fillId="0" borderId="2" xfId="0" applyNumberFormat="1" applyFont="1" applyBorder="1" applyAlignment="1">
      <alignment horizontal="center" vertical="center" shrinkToFit="1"/>
    </xf>
    <xf numFmtId="1" fontId="44" fillId="0" borderId="2" xfId="0" quotePrefix="1" applyNumberFormat="1" applyFont="1" applyFill="1" applyBorder="1" applyAlignment="1">
      <alignment horizontal="center" vertical="center" shrinkToFit="1"/>
    </xf>
    <xf numFmtId="0" fontId="44" fillId="0" borderId="2" xfId="0" applyFont="1" applyFill="1" applyBorder="1" applyAlignment="1">
      <alignment horizontal="center" vertical="center" shrinkToFit="1"/>
    </xf>
    <xf numFmtId="0" fontId="44" fillId="0" borderId="8" xfId="0" applyFont="1" applyFill="1" applyBorder="1" applyAlignment="1">
      <alignment vertical="center" shrinkToFit="1"/>
    </xf>
    <xf numFmtId="0" fontId="44" fillId="0" borderId="9" xfId="0" applyFont="1" applyFill="1" applyBorder="1" applyAlignment="1">
      <alignment vertical="center" shrinkToFit="1"/>
    </xf>
    <xf numFmtId="2" fontId="70" fillId="0" borderId="2" xfId="0" applyNumberFormat="1" applyFont="1" applyFill="1" applyBorder="1" applyAlignment="1">
      <alignment horizontal="center" vertical="center" shrinkToFit="1"/>
    </xf>
    <xf numFmtId="0" fontId="44" fillId="0" borderId="2" xfId="0" applyFont="1" applyFill="1" applyBorder="1" applyAlignment="1">
      <alignment horizontal="center" vertical="center"/>
    </xf>
    <xf numFmtId="0" fontId="29" fillId="0" borderId="11" xfId="0" quotePrefix="1" applyFont="1" applyFill="1" applyBorder="1" applyAlignment="1">
      <alignment horizontal="center" vertical="center" shrinkToFit="1"/>
    </xf>
    <xf numFmtId="0" fontId="29" fillId="0" borderId="4" xfId="0" applyFont="1" applyFill="1" applyBorder="1" applyAlignment="1">
      <alignment horizontal="center" vertical="center" shrinkToFit="1"/>
    </xf>
    <xf numFmtId="0" fontId="29" fillId="0" borderId="10" xfId="0" applyFont="1" applyFill="1" applyBorder="1" applyAlignment="1">
      <alignment vertical="center" shrinkToFit="1"/>
    </xf>
    <xf numFmtId="0" fontId="29" fillId="0" borderId="11" xfId="0" applyFont="1" applyFill="1" applyBorder="1" applyAlignment="1">
      <alignment vertical="center" shrinkToFit="1"/>
    </xf>
    <xf numFmtId="0" fontId="29" fillId="0" borderId="4" xfId="0" applyFont="1" applyFill="1" applyBorder="1" applyAlignment="1">
      <alignment horizontal="center" vertical="center"/>
    </xf>
    <xf numFmtId="0" fontId="44" fillId="0" borderId="2" xfId="0" quotePrefix="1" applyFont="1" applyBorder="1" applyAlignment="1">
      <alignment horizontal="center" vertical="center" shrinkToFit="1"/>
    </xf>
    <xf numFmtId="0" fontId="44" fillId="2" borderId="2" xfId="0" applyFont="1" applyFill="1" applyBorder="1" applyAlignment="1">
      <alignment horizontal="center" vertical="center" shrinkToFit="1"/>
    </xf>
    <xf numFmtId="0" fontId="44" fillId="2" borderId="8" xfId="0" applyFont="1" applyFill="1" applyBorder="1" applyAlignment="1">
      <alignment vertical="center" shrinkToFit="1"/>
    </xf>
    <xf numFmtId="0" fontId="44" fillId="2" borderId="9" xfId="0" applyFont="1" applyFill="1" applyBorder="1" applyAlignment="1">
      <alignment vertical="center" shrinkToFit="1"/>
    </xf>
    <xf numFmtId="0" fontId="72" fillId="0" borderId="2" xfId="0" applyFont="1" applyBorder="1" applyAlignment="1">
      <alignment horizontal="center" vertical="center"/>
    </xf>
    <xf numFmtId="0" fontId="30" fillId="0" borderId="92" xfId="0" applyFont="1" applyBorder="1" applyAlignment="1">
      <alignment horizontal="center" vertical="center"/>
    </xf>
    <xf numFmtId="0" fontId="72" fillId="0" borderId="4" xfId="0" applyFont="1" applyBorder="1" applyAlignment="1">
      <alignment horizontal="center" vertical="center"/>
    </xf>
    <xf numFmtId="0" fontId="72" fillId="0" borderId="5" xfId="0" applyFont="1" applyBorder="1" applyAlignment="1">
      <alignment horizontal="center" vertical="center"/>
    </xf>
    <xf numFmtId="0" fontId="72" fillId="0" borderId="2" xfId="0" applyFont="1" applyBorder="1" applyAlignment="1">
      <alignment horizontal="center" vertical="center" shrinkToFit="1"/>
    </xf>
    <xf numFmtId="0" fontId="30" fillId="0" borderId="94" xfId="0" applyFont="1" applyBorder="1" applyAlignment="1">
      <alignment horizontal="center" vertical="center"/>
    </xf>
    <xf numFmtId="0" fontId="52" fillId="0" borderId="16" xfId="0" applyFont="1" applyBorder="1" applyAlignment="1">
      <alignment horizontal="center" vertical="center" shrinkToFit="1"/>
    </xf>
    <xf numFmtId="0" fontId="52" fillId="0" borderId="17" xfId="0" applyFont="1" applyBorder="1" applyAlignment="1">
      <alignment horizontal="center" vertical="center" shrinkToFit="1"/>
    </xf>
    <xf numFmtId="1" fontId="14" fillId="0" borderId="19" xfId="0" applyNumberFormat="1" applyFont="1" applyBorder="1" applyAlignment="1">
      <alignment horizontal="center" vertical="center"/>
    </xf>
    <xf numFmtId="0" fontId="52" fillId="0" borderId="59" xfId="0" applyFont="1" applyBorder="1" applyAlignment="1">
      <alignment horizontal="center" vertical="center" shrinkToFit="1"/>
    </xf>
    <xf numFmtId="0" fontId="52" fillId="0" borderId="71" xfId="0" applyFont="1" applyBorder="1" applyAlignment="1">
      <alignment horizontal="center" vertical="center" shrinkToFit="1"/>
    </xf>
    <xf numFmtId="0" fontId="52" fillId="0" borderId="18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52" fillId="0" borderId="59" xfId="0" applyFont="1" applyBorder="1" applyAlignment="1">
      <alignment horizontal="left" vertical="center"/>
    </xf>
    <xf numFmtId="0" fontId="52" fillId="0" borderId="65" xfId="0" applyFont="1" applyBorder="1" applyAlignment="1">
      <alignment horizontal="left" vertical="center"/>
    </xf>
    <xf numFmtId="0" fontId="52" fillId="0" borderId="67" xfId="0" applyFont="1" applyBorder="1" applyAlignment="1">
      <alignment horizontal="left" vertical="center"/>
    </xf>
    <xf numFmtId="0" fontId="52" fillId="0" borderId="66" xfId="0" applyFont="1" applyBorder="1" applyAlignment="1">
      <alignment horizontal="left" vertical="center"/>
    </xf>
    <xf numFmtId="1" fontId="17" fillId="0" borderId="19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43" fillId="0" borderId="16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20" fillId="0" borderId="59" xfId="0" applyFont="1" applyBorder="1" applyAlignment="1">
      <alignment horizontal="left" vertical="center"/>
    </xf>
    <xf numFmtId="0" fontId="20" fillId="0" borderId="65" xfId="0" applyFont="1" applyBorder="1" applyAlignment="1">
      <alignment horizontal="left" vertical="center"/>
    </xf>
    <xf numFmtId="0" fontId="20" fillId="0" borderId="67" xfId="0" applyFont="1" applyBorder="1" applyAlignment="1">
      <alignment horizontal="left" vertical="center"/>
    </xf>
    <xf numFmtId="0" fontId="20" fillId="0" borderId="66" xfId="0" applyFont="1" applyBorder="1" applyAlignment="1">
      <alignment horizontal="left" vertical="center"/>
    </xf>
    <xf numFmtId="0" fontId="20" fillId="0" borderId="17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2" fillId="0" borderId="59" xfId="0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0" fontId="22" fillId="0" borderId="67" xfId="0" applyFont="1" applyBorder="1" applyAlignment="1">
      <alignment horizontal="left" vertical="center"/>
    </xf>
    <xf numFmtId="0" fontId="22" fillId="0" borderId="66" xfId="0" applyFont="1" applyBorder="1" applyAlignment="1">
      <alignment horizontal="left" vertical="center"/>
    </xf>
    <xf numFmtId="0" fontId="20" fillId="0" borderId="59" xfId="0" applyFont="1" applyBorder="1" applyAlignment="1">
      <alignment horizontal="center" vertical="center" shrinkToFit="1"/>
    </xf>
    <xf numFmtId="0" fontId="20" fillId="0" borderId="71" xfId="0" applyFont="1" applyBorder="1" applyAlignment="1">
      <alignment horizontal="center" vertical="center" shrinkToFit="1"/>
    </xf>
    <xf numFmtId="1" fontId="17" fillId="0" borderId="0" xfId="0" applyNumberFormat="1" applyFont="1" applyAlignment="1">
      <alignment horizontal="center" vertical="center"/>
    </xf>
    <xf numFmtId="1" fontId="17" fillId="0" borderId="16" xfId="0" applyNumberFormat="1" applyFont="1" applyBorder="1" applyAlignment="1">
      <alignment horizontal="center" vertical="center" shrinkToFit="1"/>
    </xf>
    <xf numFmtId="1" fontId="17" fillId="0" borderId="17" xfId="0" applyNumberFormat="1" applyFont="1" applyBorder="1" applyAlignment="1">
      <alignment horizontal="center" vertical="center" shrinkToFit="1"/>
    </xf>
    <xf numFmtId="0" fontId="20" fillId="0" borderId="97" xfId="0" applyFont="1" applyBorder="1" applyAlignment="1">
      <alignment horizontal="center" vertical="center" shrinkToFit="1"/>
    </xf>
    <xf numFmtId="0" fontId="37" fillId="0" borderId="0" xfId="0" applyFont="1" applyAlignment="1">
      <alignment horizontal="left" vertical="center"/>
    </xf>
    <xf numFmtId="0" fontId="20" fillId="0" borderId="59" xfId="0" applyFont="1" applyBorder="1" applyAlignment="1">
      <alignment horizontal="center" vertical="center"/>
    </xf>
    <xf numFmtId="0" fontId="20" fillId="0" borderId="9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1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2" fillId="0" borderId="16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16" fillId="0" borderId="97" xfId="0" applyFont="1" applyBorder="1" applyAlignment="1">
      <alignment horizontal="center" vertical="center" shrinkToFit="1"/>
    </xf>
    <xf numFmtId="0" fontId="20" fillId="0" borderId="109" xfId="0" applyFont="1" applyBorder="1" applyAlignment="1">
      <alignment horizontal="center" vertical="center" shrinkToFit="1"/>
    </xf>
    <xf numFmtId="0" fontId="20" fillId="0" borderId="101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/>
    </xf>
    <xf numFmtId="0" fontId="22" fillId="0" borderId="71" xfId="0" applyFont="1" applyBorder="1" applyAlignment="1">
      <alignment horizontal="left" vertical="center"/>
    </xf>
    <xf numFmtId="0" fontId="22" fillId="0" borderId="110" xfId="0" applyFont="1" applyBorder="1" applyAlignment="1">
      <alignment horizontal="left" vertical="center"/>
    </xf>
    <xf numFmtId="0" fontId="54" fillId="0" borderId="57" xfId="0" applyFont="1" applyBorder="1" applyAlignment="1">
      <alignment horizontal="center" vertical="center"/>
    </xf>
    <xf numFmtId="0" fontId="54" fillId="0" borderId="75" xfId="0" applyFont="1" applyBorder="1" applyAlignment="1">
      <alignment horizontal="center" vertical="center"/>
    </xf>
    <xf numFmtId="0" fontId="55" fillId="0" borderId="87" xfId="0" applyFont="1" applyBorder="1" applyAlignment="1">
      <alignment horizontal="center" vertical="center" shrinkToFit="1"/>
    </xf>
    <xf numFmtId="0" fontId="55" fillId="0" borderId="47" xfId="0" applyFont="1" applyBorder="1" applyAlignment="1">
      <alignment horizontal="center" vertical="center" shrinkToFit="1"/>
    </xf>
    <xf numFmtId="0" fontId="55" fillId="0" borderId="88" xfId="0" applyFont="1" applyBorder="1" applyAlignment="1">
      <alignment horizontal="center" vertical="center" shrinkToFit="1"/>
    </xf>
    <xf numFmtId="0" fontId="55" fillId="0" borderId="69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right" vertical="center"/>
    </xf>
    <xf numFmtId="0" fontId="3" fillId="0" borderId="6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shrinkToFit="1"/>
    </xf>
    <xf numFmtId="0" fontId="3" fillId="0" borderId="75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 shrinkToFit="1"/>
    </xf>
    <xf numFmtId="187" fontId="5" fillId="0" borderId="75" xfId="0" applyNumberFormat="1" applyFont="1" applyBorder="1" applyAlignment="1">
      <alignment horizontal="center"/>
    </xf>
    <xf numFmtId="187" fontId="5" fillId="0" borderId="53" xfId="0" applyNumberFormat="1" applyFont="1" applyBorder="1" applyAlignment="1">
      <alignment horizontal="center"/>
    </xf>
    <xf numFmtId="187" fontId="5" fillId="0" borderId="51" xfId="0" applyNumberFormat="1" applyFont="1" applyBorder="1" applyAlignment="1">
      <alignment horizontal="center"/>
    </xf>
    <xf numFmtId="0" fontId="3" fillId="0" borderId="6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188" fontId="11" fillId="0" borderId="64" xfId="0" applyNumberFormat="1" applyFont="1" applyBorder="1" applyAlignment="1">
      <alignment horizontal="center" vertical="center"/>
    </xf>
    <xf numFmtId="188" fontId="11" fillId="0" borderId="0" xfId="0" applyNumberFormat="1" applyFont="1" applyAlignment="1">
      <alignment horizontal="center" vertical="center"/>
    </xf>
    <xf numFmtId="188" fontId="11" fillId="0" borderId="50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54" fillId="0" borderId="68" xfId="0" applyFont="1" applyBorder="1" applyAlignment="1">
      <alignment horizontal="center" vertical="center" shrinkToFit="1"/>
    </xf>
    <xf numFmtId="0" fontId="54" fillId="0" borderId="78" xfId="0" applyFont="1" applyBorder="1" applyAlignment="1">
      <alignment horizontal="center" vertical="center" shrinkToFit="1"/>
    </xf>
    <xf numFmtId="0" fontId="54" fillId="0" borderId="90" xfId="0" applyFont="1" applyBorder="1" applyAlignment="1">
      <alignment horizontal="center" vertical="center" shrinkToFit="1"/>
    </xf>
    <xf numFmtId="0" fontId="54" fillId="0" borderId="53" xfId="0" applyFont="1" applyBorder="1" applyAlignment="1">
      <alignment horizontal="center" vertical="center" shrinkToFit="1"/>
    </xf>
    <xf numFmtId="0" fontId="10" fillId="0" borderId="75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 shrinkToFit="1"/>
    </xf>
    <xf numFmtId="0" fontId="3" fillId="0" borderId="78" xfId="0" applyFont="1" applyBorder="1" applyAlignment="1">
      <alignment horizontal="center" vertical="center" shrinkToFit="1"/>
    </xf>
    <xf numFmtId="0" fontId="3" fillId="0" borderId="90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10" fillId="0" borderId="6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59" xfId="0" applyFont="1" applyBorder="1" applyAlignment="1">
      <alignment horizontal="right" vertical="center"/>
    </xf>
    <xf numFmtId="0" fontId="4" fillId="0" borderId="71" xfId="0" applyFont="1" applyBorder="1" applyAlignment="1">
      <alignment horizontal="right" vertical="center"/>
    </xf>
    <xf numFmtId="0" fontId="4" fillId="0" borderId="81" xfId="0" applyFont="1" applyBorder="1" applyAlignment="1">
      <alignment horizontal="right" vertical="center"/>
    </xf>
    <xf numFmtId="0" fontId="4" fillId="0" borderId="63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right" vertical="center"/>
    </xf>
    <xf numFmtId="0" fontId="10" fillId="0" borderId="65" xfId="0" applyFont="1" applyBorder="1" applyAlignment="1">
      <alignment horizontal="right" vertical="center"/>
    </xf>
    <xf numFmtId="0" fontId="3" fillId="0" borderId="60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7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0000CC"/>
      <color rgb="FFCCCCFF"/>
      <color rgb="FF99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6" name="Picture 1" descr="logoST_GROUP[1]">
          <a:extLst>
            <a:ext uri="{FF2B5EF4-FFF2-40B4-BE49-F238E27FC236}">
              <a16:creationId xmlns:a16="http://schemas.microsoft.com/office/drawing/2014/main" id="{E0A611F4-8045-4A05-81BA-587930413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0FA33C35-3467-49B5-B149-33F10C325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41556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8AD08EA9-6826-41A5-82D7-A78EF0628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972EC950-62A9-4380-91E4-16717522B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56784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03619A04-36C8-4F27-A10F-AB09FF47C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918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0BE90154-F19C-431B-B324-CA74C05AF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918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7938</xdr:colOff>
      <xdr:row>1</xdr:row>
      <xdr:rowOff>190499</xdr:rowOff>
    </xdr:to>
    <xdr:pic>
      <xdr:nvPicPr>
        <xdr:cNvPr id="6" name="Picture 1" descr="logoST_GROUP[1]">
          <a:extLst>
            <a:ext uri="{FF2B5EF4-FFF2-40B4-BE49-F238E27FC236}">
              <a16:creationId xmlns:a16="http://schemas.microsoft.com/office/drawing/2014/main" id="{2EADF0E5-BD2A-480C-B6ED-344478D79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56784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B803E9C9-E25E-4324-B7A0-B3F100F7E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56784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CC0B6351-3424-42AB-9766-9C906E382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66553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38BF5C0-06B3-4C1A-9C5F-3428C5493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66553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C2601F30-B8E3-4375-A7AF-AF0BDE885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37245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DDE2FFD8-F003-4EE2-BAA1-85CF77E15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9E56954-46BD-4032-A25C-106466A04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40295729-48E5-4666-B967-C749C1FB8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A58"/>
  <sheetViews>
    <sheetView topLeftCell="A24" zoomScale="120" zoomScaleNormal="120" workbookViewId="0">
      <selection activeCell="D46" sqref="D46"/>
    </sheetView>
  </sheetViews>
  <sheetFormatPr defaultColWidth="9.140625" defaultRowHeight="15" customHeight="1" x14ac:dyDescent="0.5"/>
  <cols>
    <col min="1" max="1" width="5.140625" style="197" customWidth="1"/>
    <col min="2" max="2" width="9.85546875" style="518" customWidth="1"/>
    <col min="3" max="3" width="3.140625" style="228" customWidth="1"/>
    <col min="4" max="4" width="9.42578125" style="519" customWidth="1"/>
    <col min="5" max="5" width="11" style="519" customWidth="1"/>
    <col min="6" max="6" width="5.85546875" style="519" customWidth="1"/>
    <col min="7" max="7" width="5.140625" style="197" customWidth="1"/>
    <col min="8" max="24" width="3" style="197" customWidth="1"/>
    <col min="25" max="25" width="3.140625" style="197" hidden="1" customWidth="1"/>
    <col min="26" max="26" width="15.7109375" style="456" hidden="1" customWidth="1"/>
    <col min="27" max="27" width="17" style="197" hidden="1" customWidth="1"/>
    <col min="28" max="28" width="8.5703125" style="197" customWidth="1"/>
    <col min="29" max="16384" width="9.140625" style="197"/>
  </cols>
  <sheetData>
    <row r="1" spans="1:27" ht="18" customHeight="1" x14ac:dyDescent="0.5">
      <c r="B1" s="196" t="s">
        <v>57</v>
      </c>
      <c r="C1" s="197"/>
      <c r="D1" s="28"/>
      <c r="E1" s="454" t="str">
        <f>'ยอด ม.4'!D1</f>
        <v xml:space="preserve">      ภาคเรียนที่ 1  ปีการศึกษา 2569</v>
      </c>
      <c r="F1" s="455"/>
      <c r="L1" s="197" t="s">
        <v>25</v>
      </c>
      <c r="Q1" s="197" t="str">
        <f>'ยอด ม.4'!B4</f>
        <v>นางสาวอิสราพร เดชะราช</v>
      </c>
    </row>
    <row r="2" spans="1:27" ht="18" customHeight="1" x14ac:dyDescent="0.5">
      <c r="B2" s="199" t="s">
        <v>47</v>
      </c>
      <c r="C2" s="197"/>
      <c r="D2" s="28"/>
      <c r="E2" s="454" t="s">
        <v>53</v>
      </c>
      <c r="F2" s="197"/>
      <c r="L2" s="197" t="s">
        <v>48</v>
      </c>
      <c r="Q2" s="197" t="str">
        <f>'ยอด ม.4'!B5</f>
        <v>นางสาวปัณณพร  โอมี</v>
      </c>
    </row>
    <row r="3" spans="1:27" s="28" customFormat="1" ht="17.25" customHeight="1" x14ac:dyDescent="0.5">
      <c r="A3" s="455" t="s">
        <v>861</v>
      </c>
      <c r="B3" s="197"/>
      <c r="C3" s="197"/>
      <c r="D3" s="197"/>
      <c r="E3" s="197"/>
      <c r="F3" s="455"/>
      <c r="G3" s="455"/>
      <c r="H3" s="455"/>
      <c r="I3" s="455"/>
      <c r="J3" s="455"/>
      <c r="K3" s="455"/>
      <c r="L3" s="197"/>
      <c r="M3" s="197"/>
      <c r="N3" s="197"/>
      <c r="O3" s="455"/>
      <c r="T3" s="197"/>
      <c r="U3" s="197"/>
      <c r="V3" s="197"/>
      <c r="W3" s="197"/>
      <c r="X3" s="197"/>
      <c r="Z3" s="456"/>
    </row>
    <row r="4" spans="1:27" s="28" customFormat="1" ht="17.25" customHeight="1" x14ac:dyDescent="0.5">
      <c r="A4" s="197" t="s">
        <v>49</v>
      </c>
      <c r="B4" s="197"/>
      <c r="C4" s="197"/>
      <c r="D4" s="197"/>
      <c r="E4" s="197"/>
      <c r="F4" s="455"/>
      <c r="G4" s="455"/>
      <c r="H4" s="455"/>
      <c r="I4" s="455"/>
      <c r="J4" s="455"/>
      <c r="K4" s="455"/>
      <c r="L4" s="197"/>
      <c r="M4" s="197"/>
      <c r="N4" s="197"/>
      <c r="O4" s="455"/>
      <c r="T4" s="455"/>
      <c r="U4" s="457" t="s">
        <v>50</v>
      </c>
      <c r="V4" s="872">
        <f>'ยอด ม.4'!F4</f>
        <v>735</v>
      </c>
      <c r="W4" s="872"/>
      <c r="X4" s="458"/>
      <c r="Z4" s="456"/>
    </row>
    <row r="5" spans="1:27" s="230" customFormat="1" ht="18" customHeight="1" x14ac:dyDescent="0.5">
      <c r="A5" s="870" t="s">
        <v>0</v>
      </c>
      <c r="B5" s="876" t="s">
        <v>1</v>
      </c>
      <c r="C5" s="878" t="s">
        <v>2</v>
      </c>
      <c r="D5" s="880" t="s">
        <v>9</v>
      </c>
      <c r="E5" s="882" t="s">
        <v>4</v>
      </c>
      <c r="F5" s="870" t="s">
        <v>40</v>
      </c>
      <c r="G5" s="873" t="s">
        <v>3</v>
      </c>
      <c r="H5" s="459"/>
      <c r="I5" s="460"/>
      <c r="J5" s="460"/>
      <c r="K5" s="460"/>
      <c r="L5" s="461"/>
      <c r="M5" s="461"/>
      <c r="N5" s="461"/>
      <c r="O5" s="461"/>
      <c r="P5" s="461"/>
      <c r="Q5" s="461"/>
      <c r="R5" s="461"/>
      <c r="S5" s="461"/>
      <c r="T5" s="461"/>
      <c r="U5" s="461"/>
      <c r="V5" s="461"/>
      <c r="W5" s="462"/>
      <c r="X5" s="463"/>
      <c r="Z5" s="229"/>
    </row>
    <row r="6" spans="1:27" s="230" customFormat="1" ht="18" customHeight="1" x14ac:dyDescent="0.5">
      <c r="A6" s="875"/>
      <c r="B6" s="877"/>
      <c r="C6" s="879"/>
      <c r="D6" s="881"/>
      <c r="E6" s="883"/>
      <c r="F6" s="871"/>
      <c r="G6" s="874"/>
      <c r="H6" s="464"/>
      <c r="I6" s="465"/>
      <c r="J6" s="465"/>
      <c r="K6" s="465"/>
      <c r="L6" s="466"/>
      <c r="M6" s="466"/>
      <c r="N6" s="466"/>
      <c r="O6" s="466"/>
      <c r="P6" s="466"/>
      <c r="Q6" s="466"/>
      <c r="R6" s="466"/>
      <c r="S6" s="466"/>
      <c r="T6" s="466"/>
      <c r="U6" s="466"/>
      <c r="V6" s="466"/>
      <c r="W6" s="467"/>
      <c r="X6" s="468"/>
      <c r="Y6" s="228"/>
      <c r="Z6" s="469" t="s">
        <v>93</v>
      </c>
      <c r="AA6" s="470" t="s">
        <v>94</v>
      </c>
    </row>
    <row r="7" spans="1:27" s="230" customFormat="1" ht="15.95" customHeight="1" x14ac:dyDescent="0.5">
      <c r="A7" s="215">
        <v>1</v>
      </c>
      <c r="B7" s="216">
        <v>43342</v>
      </c>
      <c r="C7" s="217" t="s">
        <v>133</v>
      </c>
      <c r="D7" s="218" t="s">
        <v>134</v>
      </c>
      <c r="E7" s="219" t="s">
        <v>135</v>
      </c>
      <c r="F7" s="220" t="s">
        <v>212</v>
      </c>
      <c r="G7" s="221" t="s">
        <v>14</v>
      </c>
      <c r="H7" s="222"/>
      <c r="I7" s="223"/>
      <c r="J7" s="224"/>
      <c r="K7" s="224"/>
      <c r="L7" s="224"/>
      <c r="M7" s="224"/>
      <c r="N7" s="224"/>
      <c r="O7" s="224"/>
      <c r="P7" s="225"/>
      <c r="Q7" s="225"/>
      <c r="R7" s="225"/>
      <c r="S7" s="225"/>
      <c r="T7" s="225"/>
      <c r="U7" s="225"/>
      <c r="V7" s="225"/>
      <c r="W7" s="226"/>
      <c r="X7" s="227"/>
      <c r="Y7" s="228"/>
      <c r="Z7" s="229">
        <v>1101700501086</v>
      </c>
      <c r="AA7" s="230" t="s">
        <v>95</v>
      </c>
    </row>
    <row r="8" spans="1:27" s="230" customFormat="1" ht="16.350000000000001" customHeight="1" x14ac:dyDescent="0.5">
      <c r="A8" s="168">
        <v>2</v>
      </c>
      <c r="B8" s="231">
        <v>43344</v>
      </c>
      <c r="C8" s="232" t="s">
        <v>133</v>
      </c>
      <c r="D8" s="233" t="s">
        <v>136</v>
      </c>
      <c r="E8" s="234" t="s">
        <v>137</v>
      </c>
      <c r="F8" s="235"/>
      <c r="G8" s="236" t="s">
        <v>15</v>
      </c>
      <c r="H8" s="471"/>
      <c r="I8" s="407"/>
      <c r="J8" s="265"/>
      <c r="K8" s="265"/>
      <c r="L8" s="265"/>
      <c r="M8" s="265"/>
      <c r="N8" s="265"/>
      <c r="O8" s="265"/>
      <c r="P8" s="266"/>
      <c r="Q8" s="266"/>
      <c r="R8" s="266"/>
      <c r="S8" s="266"/>
      <c r="T8" s="266"/>
      <c r="U8" s="266"/>
      <c r="V8" s="266"/>
      <c r="W8" s="264"/>
      <c r="X8" s="267"/>
      <c r="Y8" s="228"/>
      <c r="Z8" s="229">
        <v>1849902247432</v>
      </c>
      <c r="AA8" s="230" t="s">
        <v>95</v>
      </c>
    </row>
    <row r="9" spans="1:27" s="230" customFormat="1" ht="16.350000000000001" customHeight="1" x14ac:dyDescent="0.5">
      <c r="A9" s="168">
        <v>3</v>
      </c>
      <c r="B9" s="231">
        <v>43351</v>
      </c>
      <c r="C9" s="232" t="s">
        <v>133</v>
      </c>
      <c r="D9" s="233" t="s">
        <v>138</v>
      </c>
      <c r="E9" s="234" t="s">
        <v>139</v>
      </c>
      <c r="F9" s="235"/>
      <c r="G9" s="242" t="s">
        <v>16</v>
      </c>
      <c r="H9" s="471"/>
      <c r="I9" s="407"/>
      <c r="J9" s="265"/>
      <c r="K9" s="265"/>
      <c r="L9" s="265"/>
      <c r="M9" s="265"/>
      <c r="N9" s="265"/>
      <c r="O9" s="265"/>
      <c r="P9" s="266"/>
      <c r="Q9" s="266"/>
      <c r="R9" s="266"/>
      <c r="S9" s="266"/>
      <c r="T9" s="266"/>
      <c r="U9" s="266"/>
      <c r="V9" s="266"/>
      <c r="W9" s="264"/>
      <c r="X9" s="267"/>
      <c r="Y9" s="228"/>
      <c r="Z9" s="229">
        <v>1849902226931</v>
      </c>
      <c r="AA9" s="230" t="s">
        <v>95</v>
      </c>
    </row>
    <row r="10" spans="1:27" s="230" customFormat="1" ht="16.350000000000001" customHeight="1" x14ac:dyDescent="0.5">
      <c r="A10" s="168">
        <v>4</v>
      </c>
      <c r="B10" s="162">
        <v>43353</v>
      </c>
      <c r="C10" s="163" t="s">
        <v>133</v>
      </c>
      <c r="D10" s="164" t="s">
        <v>140</v>
      </c>
      <c r="E10" s="165" t="s">
        <v>141</v>
      </c>
      <c r="F10" s="166"/>
      <c r="G10" s="242" t="s">
        <v>13</v>
      </c>
      <c r="H10" s="472"/>
      <c r="I10" s="358"/>
      <c r="J10" s="473"/>
      <c r="K10" s="473"/>
      <c r="L10" s="474"/>
      <c r="M10" s="474"/>
      <c r="N10" s="474"/>
      <c r="O10" s="474"/>
      <c r="P10" s="475"/>
      <c r="Q10" s="475"/>
      <c r="R10" s="475"/>
      <c r="S10" s="475"/>
      <c r="T10" s="475"/>
      <c r="U10" s="475"/>
      <c r="V10" s="475"/>
      <c r="W10" s="473"/>
      <c r="X10" s="476"/>
      <c r="Y10" s="228"/>
      <c r="Z10" s="229">
        <v>1849902223860</v>
      </c>
      <c r="AA10" s="230" t="s">
        <v>95</v>
      </c>
    </row>
    <row r="11" spans="1:27" s="230" customFormat="1" ht="15.95" customHeight="1" x14ac:dyDescent="0.5">
      <c r="A11" s="153">
        <v>5</v>
      </c>
      <c r="B11" s="247">
        <v>43382</v>
      </c>
      <c r="C11" s="248" t="s">
        <v>133</v>
      </c>
      <c r="D11" s="249" t="s">
        <v>142</v>
      </c>
      <c r="E11" s="250" t="s">
        <v>143</v>
      </c>
      <c r="F11" s="251"/>
      <c r="G11" s="252" t="s">
        <v>17</v>
      </c>
      <c r="H11" s="477"/>
      <c r="I11" s="478"/>
      <c r="J11" s="479"/>
      <c r="K11" s="479"/>
      <c r="L11" s="479"/>
      <c r="M11" s="479"/>
      <c r="N11" s="479"/>
      <c r="O11" s="479"/>
      <c r="P11" s="480"/>
      <c r="Q11" s="480"/>
      <c r="R11" s="480"/>
      <c r="S11" s="480"/>
      <c r="T11" s="480"/>
      <c r="U11" s="480"/>
      <c r="V11" s="480"/>
      <c r="W11" s="481"/>
      <c r="X11" s="482"/>
      <c r="Y11" s="228"/>
      <c r="Z11" s="229">
        <v>1849902239189</v>
      </c>
      <c r="AA11" s="230" t="s">
        <v>95</v>
      </c>
    </row>
    <row r="12" spans="1:27" s="230" customFormat="1" ht="16.350000000000001" customHeight="1" x14ac:dyDescent="0.5">
      <c r="A12" s="215">
        <v>6</v>
      </c>
      <c r="B12" s="216">
        <v>43409</v>
      </c>
      <c r="C12" s="217" t="s">
        <v>133</v>
      </c>
      <c r="D12" s="218" t="s">
        <v>144</v>
      </c>
      <c r="E12" s="219" t="s">
        <v>145</v>
      </c>
      <c r="F12" s="220" t="s">
        <v>212</v>
      </c>
      <c r="G12" s="221" t="s">
        <v>14</v>
      </c>
      <c r="H12" s="483"/>
      <c r="I12" s="484"/>
      <c r="J12" s="226"/>
      <c r="K12" s="226"/>
      <c r="L12" s="226"/>
      <c r="M12" s="226"/>
      <c r="N12" s="226"/>
      <c r="O12" s="226"/>
      <c r="P12" s="225"/>
      <c r="Q12" s="225"/>
      <c r="R12" s="225"/>
      <c r="S12" s="225"/>
      <c r="T12" s="225"/>
      <c r="U12" s="225"/>
      <c r="V12" s="225"/>
      <c r="W12" s="226"/>
      <c r="X12" s="227"/>
      <c r="Y12" s="228"/>
      <c r="Z12" s="229">
        <v>1849902240641</v>
      </c>
      <c r="AA12" s="230" t="s">
        <v>95</v>
      </c>
    </row>
    <row r="13" spans="1:27" s="230" customFormat="1" ht="15.95" customHeight="1" x14ac:dyDescent="0.5">
      <c r="A13" s="168">
        <v>7</v>
      </c>
      <c r="B13" s="231">
        <v>43421</v>
      </c>
      <c r="C13" s="232" t="s">
        <v>133</v>
      </c>
      <c r="D13" s="233" t="s">
        <v>146</v>
      </c>
      <c r="E13" s="234" t="s">
        <v>147</v>
      </c>
      <c r="F13" s="235" t="s">
        <v>213</v>
      </c>
      <c r="G13" s="236" t="s">
        <v>15</v>
      </c>
      <c r="H13" s="262"/>
      <c r="I13" s="263"/>
      <c r="J13" s="264"/>
      <c r="K13" s="264"/>
      <c r="L13" s="264"/>
      <c r="M13" s="264"/>
      <c r="N13" s="264"/>
      <c r="O13" s="264"/>
      <c r="P13" s="266"/>
      <c r="Q13" s="266"/>
      <c r="R13" s="266"/>
      <c r="S13" s="266"/>
      <c r="T13" s="266"/>
      <c r="U13" s="266"/>
      <c r="V13" s="266"/>
      <c r="W13" s="264"/>
      <c r="X13" s="267"/>
      <c r="Y13" s="228"/>
      <c r="Z13" s="229">
        <v>1849300138520</v>
      </c>
      <c r="AA13" s="230" t="s">
        <v>95</v>
      </c>
    </row>
    <row r="14" spans="1:27" s="230" customFormat="1" ht="16.350000000000001" customHeight="1" x14ac:dyDescent="0.5">
      <c r="A14" s="168">
        <v>8</v>
      </c>
      <c r="B14" s="231">
        <v>43462</v>
      </c>
      <c r="C14" s="232" t="s">
        <v>133</v>
      </c>
      <c r="D14" s="233" t="s">
        <v>148</v>
      </c>
      <c r="E14" s="234" t="s">
        <v>149</v>
      </c>
      <c r="F14" s="235" t="s">
        <v>212</v>
      </c>
      <c r="G14" s="242" t="s">
        <v>16</v>
      </c>
      <c r="H14" s="471"/>
      <c r="I14" s="407"/>
      <c r="J14" s="265"/>
      <c r="K14" s="265"/>
      <c r="L14" s="265"/>
      <c r="M14" s="265"/>
      <c r="N14" s="265"/>
      <c r="O14" s="265"/>
      <c r="P14" s="266"/>
      <c r="Q14" s="266"/>
      <c r="R14" s="266"/>
      <c r="S14" s="266"/>
      <c r="T14" s="266"/>
      <c r="U14" s="266"/>
      <c r="V14" s="266"/>
      <c r="W14" s="264"/>
      <c r="X14" s="267"/>
      <c r="Y14" s="228"/>
      <c r="Z14" s="229">
        <v>1849902231803</v>
      </c>
      <c r="AA14" s="230" t="s">
        <v>95</v>
      </c>
    </row>
    <row r="15" spans="1:27" s="230" customFormat="1" ht="15.95" customHeight="1" x14ac:dyDescent="0.5">
      <c r="A15" s="168">
        <v>9</v>
      </c>
      <c r="B15" s="231">
        <v>43493</v>
      </c>
      <c r="C15" s="232" t="s">
        <v>133</v>
      </c>
      <c r="D15" s="233" t="s">
        <v>150</v>
      </c>
      <c r="E15" s="234" t="s">
        <v>151</v>
      </c>
      <c r="F15" s="235" t="s">
        <v>214</v>
      </c>
      <c r="G15" s="242" t="s">
        <v>13</v>
      </c>
      <c r="H15" s="262"/>
      <c r="I15" s="263"/>
      <c r="J15" s="264"/>
      <c r="K15" s="264"/>
      <c r="L15" s="265"/>
      <c r="M15" s="265"/>
      <c r="N15" s="265"/>
      <c r="O15" s="265"/>
      <c r="P15" s="266"/>
      <c r="Q15" s="266"/>
      <c r="R15" s="266"/>
      <c r="S15" s="266"/>
      <c r="T15" s="266"/>
      <c r="U15" s="266"/>
      <c r="V15" s="266"/>
      <c r="W15" s="264"/>
      <c r="X15" s="267"/>
      <c r="Y15" s="228"/>
      <c r="Z15" s="229">
        <v>1849902236112</v>
      </c>
      <c r="AA15" s="230" t="s">
        <v>95</v>
      </c>
    </row>
    <row r="16" spans="1:27" s="230" customFormat="1" ht="15.95" customHeight="1" x14ac:dyDescent="0.5">
      <c r="A16" s="153">
        <v>10</v>
      </c>
      <c r="B16" s="147">
        <v>43499</v>
      </c>
      <c r="C16" s="148" t="s">
        <v>133</v>
      </c>
      <c r="D16" s="149" t="s">
        <v>152</v>
      </c>
      <c r="E16" s="150" t="s">
        <v>153</v>
      </c>
      <c r="F16" s="151" t="s">
        <v>212</v>
      </c>
      <c r="G16" s="252" t="s">
        <v>17</v>
      </c>
      <c r="H16" s="485"/>
      <c r="I16" s="356"/>
      <c r="J16" s="410"/>
      <c r="K16" s="410"/>
      <c r="L16" s="410"/>
      <c r="M16" s="410"/>
      <c r="N16" s="410"/>
      <c r="O16" s="410"/>
      <c r="P16" s="486"/>
      <c r="Q16" s="486"/>
      <c r="R16" s="486"/>
      <c r="S16" s="486"/>
      <c r="T16" s="486"/>
      <c r="U16" s="486"/>
      <c r="V16" s="486"/>
      <c r="W16" s="487"/>
      <c r="X16" s="488"/>
      <c r="Y16" s="228"/>
      <c r="Z16" s="229">
        <v>1849902214038</v>
      </c>
      <c r="AA16" s="230" t="s">
        <v>95</v>
      </c>
    </row>
    <row r="17" spans="1:27" s="230" customFormat="1" ht="16.350000000000001" customHeight="1" x14ac:dyDescent="0.5">
      <c r="A17" s="215">
        <v>11</v>
      </c>
      <c r="B17" s="272">
        <v>43578</v>
      </c>
      <c r="C17" s="155" t="s">
        <v>133</v>
      </c>
      <c r="D17" s="156" t="s">
        <v>154</v>
      </c>
      <c r="E17" s="157" t="s">
        <v>155</v>
      </c>
      <c r="F17" s="158" t="s">
        <v>212</v>
      </c>
      <c r="G17" s="221" t="s">
        <v>14</v>
      </c>
      <c r="H17" s="489"/>
      <c r="I17" s="352"/>
      <c r="J17" s="490"/>
      <c r="K17" s="490"/>
      <c r="L17" s="490"/>
      <c r="M17" s="490"/>
      <c r="N17" s="490"/>
      <c r="O17" s="490"/>
      <c r="P17" s="491"/>
      <c r="Q17" s="491"/>
      <c r="R17" s="491"/>
      <c r="S17" s="491"/>
      <c r="T17" s="491"/>
      <c r="U17" s="491"/>
      <c r="V17" s="491"/>
      <c r="W17" s="492"/>
      <c r="X17" s="493"/>
      <c r="Y17" s="228"/>
      <c r="Z17" s="229">
        <v>1849902264442</v>
      </c>
      <c r="AA17" s="230" t="s">
        <v>95</v>
      </c>
    </row>
    <row r="18" spans="1:27" s="230" customFormat="1" ht="16.350000000000001" customHeight="1" x14ac:dyDescent="0.5">
      <c r="A18" s="168">
        <v>12</v>
      </c>
      <c r="B18" s="278">
        <v>43653</v>
      </c>
      <c r="C18" s="163" t="s">
        <v>133</v>
      </c>
      <c r="D18" s="164" t="s">
        <v>156</v>
      </c>
      <c r="E18" s="165" t="s">
        <v>157</v>
      </c>
      <c r="F18" s="166" t="s">
        <v>214</v>
      </c>
      <c r="G18" s="236" t="s">
        <v>15</v>
      </c>
      <c r="H18" s="494"/>
      <c r="I18" s="354"/>
      <c r="J18" s="474"/>
      <c r="K18" s="474"/>
      <c r="L18" s="474"/>
      <c r="M18" s="474"/>
      <c r="N18" s="474"/>
      <c r="O18" s="474"/>
      <c r="P18" s="475"/>
      <c r="Q18" s="475"/>
      <c r="R18" s="475"/>
      <c r="S18" s="475"/>
      <c r="T18" s="475"/>
      <c r="U18" s="475"/>
      <c r="V18" s="475"/>
      <c r="W18" s="473"/>
      <c r="X18" s="476"/>
      <c r="Y18" s="228"/>
      <c r="Z18" s="229">
        <v>1849902238107</v>
      </c>
      <c r="AA18" s="230" t="s">
        <v>95</v>
      </c>
    </row>
    <row r="19" spans="1:27" s="230" customFormat="1" ht="15.95" customHeight="1" x14ac:dyDescent="0.5">
      <c r="A19" s="168">
        <v>13</v>
      </c>
      <c r="B19" s="278">
        <v>43694</v>
      </c>
      <c r="C19" s="163" t="s">
        <v>133</v>
      </c>
      <c r="D19" s="164" t="s">
        <v>158</v>
      </c>
      <c r="E19" s="165" t="s">
        <v>159</v>
      </c>
      <c r="F19" s="166" t="s">
        <v>212</v>
      </c>
      <c r="G19" s="242" t="s">
        <v>16</v>
      </c>
      <c r="H19" s="494"/>
      <c r="I19" s="354"/>
      <c r="J19" s="474"/>
      <c r="K19" s="474"/>
      <c r="L19" s="474"/>
      <c r="M19" s="474"/>
      <c r="N19" s="474"/>
      <c r="O19" s="474"/>
      <c r="P19" s="475"/>
      <c r="Q19" s="475"/>
      <c r="R19" s="475"/>
      <c r="S19" s="475"/>
      <c r="T19" s="475"/>
      <c r="U19" s="475"/>
      <c r="V19" s="475"/>
      <c r="W19" s="473"/>
      <c r="X19" s="476"/>
      <c r="Y19" s="228"/>
      <c r="Z19" s="229">
        <v>1849902236317</v>
      </c>
      <c r="AA19" s="230" t="s">
        <v>95</v>
      </c>
    </row>
    <row r="20" spans="1:27" s="230" customFormat="1" ht="16.350000000000001" customHeight="1" x14ac:dyDescent="0.5">
      <c r="A20" s="120">
        <v>14</v>
      </c>
      <c r="B20" s="336">
        <v>43327</v>
      </c>
      <c r="C20" s="288" t="s">
        <v>69</v>
      </c>
      <c r="D20" s="289" t="s">
        <v>160</v>
      </c>
      <c r="E20" s="290" t="s">
        <v>161</v>
      </c>
      <c r="F20" s="690"/>
      <c r="G20" s="393" t="s">
        <v>13</v>
      </c>
      <c r="H20" s="550"/>
      <c r="I20" s="534"/>
      <c r="J20" s="530"/>
      <c r="K20" s="530"/>
      <c r="L20" s="530"/>
      <c r="M20" s="530"/>
      <c r="N20" s="530"/>
      <c r="O20" s="530"/>
      <c r="P20" s="531"/>
      <c r="Q20" s="531"/>
      <c r="R20" s="531"/>
      <c r="S20" s="531"/>
      <c r="T20" s="531"/>
      <c r="U20" s="531"/>
      <c r="V20" s="531"/>
      <c r="W20" s="529"/>
      <c r="X20" s="532"/>
      <c r="Y20" s="551"/>
      <c r="Z20" s="206">
        <v>1849902234977</v>
      </c>
      <c r="AA20" s="40" t="s">
        <v>95</v>
      </c>
    </row>
    <row r="21" spans="1:27" s="230" customFormat="1" ht="16.350000000000001" customHeight="1" x14ac:dyDescent="0.5">
      <c r="A21" s="246">
        <v>15</v>
      </c>
      <c r="B21" s="628">
        <v>43357</v>
      </c>
      <c r="C21" s="292" t="s">
        <v>69</v>
      </c>
      <c r="D21" s="293" t="s">
        <v>162</v>
      </c>
      <c r="E21" s="294" t="s">
        <v>163</v>
      </c>
      <c r="F21" s="687" t="s">
        <v>212</v>
      </c>
      <c r="G21" s="688" t="s">
        <v>17</v>
      </c>
      <c r="H21" s="552"/>
      <c r="I21" s="522"/>
      <c r="J21" s="523"/>
      <c r="K21" s="523"/>
      <c r="L21" s="525"/>
      <c r="M21" s="525"/>
      <c r="N21" s="525"/>
      <c r="O21" s="525"/>
      <c r="P21" s="524"/>
      <c r="Q21" s="524"/>
      <c r="R21" s="524"/>
      <c r="S21" s="524"/>
      <c r="T21" s="524"/>
      <c r="U21" s="524"/>
      <c r="V21" s="524"/>
      <c r="W21" s="525"/>
      <c r="X21" s="542"/>
      <c r="Y21" s="551"/>
      <c r="Z21" s="206">
        <v>1849902236856</v>
      </c>
      <c r="AA21" s="40" t="s">
        <v>95</v>
      </c>
    </row>
    <row r="22" spans="1:27" s="230" customFormat="1" ht="16.350000000000001" customHeight="1" x14ac:dyDescent="0.5">
      <c r="A22" s="257">
        <v>16</v>
      </c>
      <c r="B22" s="641">
        <v>43359</v>
      </c>
      <c r="C22" s="622" t="s">
        <v>69</v>
      </c>
      <c r="D22" s="623" t="s">
        <v>164</v>
      </c>
      <c r="E22" s="624" t="s">
        <v>165</v>
      </c>
      <c r="F22" s="689" t="s">
        <v>212</v>
      </c>
      <c r="G22" s="620" t="s">
        <v>14</v>
      </c>
      <c r="H22" s="553"/>
      <c r="I22" s="536"/>
      <c r="J22" s="537"/>
      <c r="K22" s="537"/>
      <c r="L22" s="537"/>
      <c r="M22" s="537"/>
      <c r="N22" s="537"/>
      <c r="O22" s="537"/>
      <c r="P22" s="538"/>
      <c r="Q22" s="538"/>
      <c r="R22" s="538"/>
      <c r="S22" s="538"/>
      <c r="T22" s="538"/>
      <c r="U22" s="538"/>
      <c r="V22" s="538"/>
      <c r="W22" s="539"/>
      <c r="X22" s="554"/>
      <c r="Y22" s="551"/>
      <c r="Z22" s="206">
        <v>1849902179119</v>
      </c>
      <c r="AA22" s="40" t="s">
        <v>95</v>
      </c>
    </row>
    <row r="23" spans="1:27" s="230" customFormat="1" ht="15.95" customHeight="1" x14ac:dyDescent="0.5">
      <c r="A23" s="168">
        <v>17</v>
      </c>
      <c r="B23" s="502">
        <v>43361</v>
      </c>
      <c r="C23" s="163" t="s">
        <v>69</v>
      </c>
      <c r="D23" s="164" t="s">
        <v>166</v>
      </c>
      <c r="E23" s="165" t="s">
        <v>167</v>
      </c>
      <c r="F23" s="166" t="s">
        <v>214</v>
      </c>
      <c r="G23" s="236" t="s">
        <v>15</v>
      </c>
      <c r="H23" s="494"/>
      <c r="I23" s="354"/>
      <c r="J23" s="474"/>
      <c r="K23" s="474"/>
      <c r="L23" s="474"/>
      <c r="M23" s="474"/>
      <c r="N23" s="474"/>
      <c r="O23" s="474"/>
      <c r="P23" s="475"/>
      <c r="Q23" s="475"/>
      <c r="R23" s="475"/>
      <c r="S23" s="475"/>
      <c r="T23" s="475"/>
      <c r="U23" s="475"/>
      <c r="V23" s="475"/>
      <c r="W23" s="473"/>
      <c r="X23" s="476"/>
      <c r="Y23" s="228"/>
      <c r="Z23" s="229">
        <v>1849902217631</v>
      </c>
      <c r="AA23" s="230" t="s">
        <v>95</v>
      </c>
    </row>
    <row r="24" spans="1:27" s="230" customFormat="1" ht="16.350000000000001" customHeight="1" x14ac:dyDescent="0.5">
      <c r="A24" s="168">
        <v>18</v>
      </c>
      <c r="B24" s="502">
        <v>43366</v>
      </c>
      <c r="C24" s="163" t="s">
        <v>69</v>
      </c>
      <c r="D24" s="164" t="s">
        <v>168</v>
      </c>
      <c r="E24" s="165" t="s">
        <v>169</v>
      </c>
      <c r="F24" s="166"/>
      <c r="G24" s="242" t="s">
        <v>16</v>
      </c>
      <c r="H24" s="472"/>
      <c r="I24" s="358"/>
      <c r="J24" s="473"/>
      <c r="K24" s="473"/>
      <c r="L24" s="474"/>
      <c r="M24" s="474"/>
      <c r="N24" s="474"/>
      <c r="O24" s="475"/>
      <c r="P24" s="475"/>
      <c r="Q24" s="475"/>
      <c r="R24" s="475"/>
      <c r="S24" s="475"/>
      <c r="T24" s="475"/>
      <c r="U24" s="475"/>
      <c r="V24" s="475"/>
      <c r="W24" s="473"/>
      <c r="X24" s="476"/>
      <c r="Y24" s="228"/>
      <c r="Z24" s="229">
        <v>1849902186395</v>
      </c>
      <c r="AA24" s="230" t="s">
        <v>95</v>
      </c>
    </row>
    <row r="25" spans="1:27" s="230" customFormat="1" ht="16.350000000000001" customHeight="1" x14ac:dyDescent="0.5">
      <c r="A25" s="168">
        <v>19</v>
      </c>
      <c r="B25" s="502">
        <v>43406</v>
      </c>
      <c r="C25" s="232" t="s">
        <v>69</v>
      </c>
      <c r="D25" s="164" t="s">
        <v>170</v>
      </c>
      <c r="E25" s="165" t="s">
        <v>171</v>
      </c>
      <c r="F25" s="235"/>
      <c r="G25" s="242" t="s">
        <v>13</v>
      </c>
      <c r="H25" s="471"/>
      <c r="I25" s="407"/>
      <c r="J25" s="265"/>
      <c r="K25" s="265"/>
      <c r="L25" s="265"/>
      <c r="M25" s="265"/>
      <c r="N25" s="265"/>
      <c r="O25" s="265"/>
      <c r="P25" s="266"/>
      <c r="Q25" s="266"/>
      <c r="R25" s="266"/>
      <c r="S25" s="266"/>
      <c r="T25" s="266"/>
      <c r="U25" s="266"/>
      <c r="V25" s="266"/>
      <c r="W25" s="264"/>
      <c r="X25" s="267"/>
      <c r="Y25" s="228"/>
      <c r="Z25" s="229">
        <v>1849902216821</v>
      </c>
      <c r="AA25" s="230" t="s">
        <v>95</v>
      </c>
    </row>
    <row r="26" spans="1:27" s="230" customFormat="1" ht="16.350000000000001" customHeight="1" x14ac:dyDescent="0.5">
      <c r="A26" s="153">
        <v>20</v>
      </c>
      <c r="B26" s="495">
        <v>43440</v>
      </c>
      <c r="C26" s="148" t="s">
        <v>69</v>
      </c>
      <c r="D26" s="149" t="s">
        <v>172</v>
      </c>
      <c r="E26" s="150" t="s">
        <v>173</v>
      </c>
      <c r="F26" s="151" t="s">
        <v>214</v>
      </c>
      <c r="G26" s="252" t="s">
        <v>17</v>
      </c>
      <c r="H26" s="503"/>
      <c r="I26" s="371"/>
      <c r="J26" s="487"/>
      <c r="K26" s="487"/>
      <c r="L26" s="410"/>
      <c r="M26" s="410"/>
      <c r="N26" s="410"/>
      <c r="O26" s="410"/>
      <c r="P26" s="486"/>
      <c r="Q26" s="486"/>
      <c r="R26" s="486"/>
      <c r="S26" s="486"/>
      <c r="T26" s="486"/>
      <c r="U26" s="486"/>
      <c r="V26" s="486"/>
      <c r="W26" s="487"/>
      <c r="X26" s="496"/>
      <c r="Y26" s="228"/>
      <c r="Z26" s="229">
        <v>1849300141750</v>
      </c>
      <c r="AA26" s="230" t="s">
        <v>95</v>
      </c>
    </row>
    <row r="27" spans="1:27" s="230" customFormat="1" ht="15.95" customHeight="1" x14ac:dyDescent="0.5">
      <c r="A27" s="215">
        <v>21</v>
      </c>
      <c r="B27" s="297">
        <v>43442</v>
      </c>
      <c r="C27" s="169" t="s">
        <v>69</v>
      </c>
      <c r="D27" s="170" t="s">
        <v>174</v>
      </c>
      <c r="E27" s="171" t="s">
        <v>175</v>
      </c>
      <c r="F27" s="110" t="s">
        <v>212</v>
      </c>
      <c r="G27" s="221" t="s">
        <v>14</v>
      </c>
      <c r="H27" s="497"/>
      <c r="I27" s="374"/>
      <c r="J27" s="498"/>
      <c r="K27" s="498"/>
      <c r="L27" s="498"/>
      <c r="M27" s="498"/>
      <c r="N27" s="498"/>
      <c r="O27" s="498"/>
      <c r="P27" s="499"/>
      <c r="Q27" s="499"/>
      <c r="R27" s="499"/>
      <c r="S27" s="499"/>
      <c r="T27" s="499"/>
      <c r="U27" s="499"/>
      <c r="V27" s="499"/>
      <c r="W27" s="500"/>
      <c r="X27" s="501"/>
      <c r="Y27" s="228"/>
      <c r="Z27" s="229">
        <v>1839100009840</v>
      </c>
      <c r="AA27" s="230" t="s">
        <v>95</v>
      </c>
    </row>
    <row r="28" spans="1:27" s="230" customFormat="1" ht="16.350000000000001" customHeight="1" x14ac:dyDescent="0.5">
      <c r="A28" s="168">
        <v>22</v>
      </c>
      <c r="B28" s="162">
        <v>43469</v>
      </c>
      <c r="C28" s="163" t="s">
        <v>69</v>
      </c>
      <c r="D28" s="164" t="s">
        <v>176</v>
      </c>
      <c r="E28" s="165" t="s">
        <v>177</v>
      </c>
      <c r="F28" s="166"/>
      <c r="G28" s="236" t="s">
        <v>15</v>
      </c>
      <c r="H28" s="494"/>
      <c r="I28" s="354"/>
      <c r="J28" s="474"/>
      <c r="K28" s="474"/>
      <c r="L28" s="473"/>
      <c r="M28" s="473"/>
      <c r="N28" s="473"/>
      <c r="O28" s="473"/>
      <c r="P28" s="475"/>
      <c r="Q28" s="475"/>
      <c r="R28" s="475"/>
      <c r="S28" s="475"/>
      <c r="T28" s="475"/>
      <c r="U28" s="475"/>
      <c r="V28" s="475"/>
      <c r="W28" s="473"/>
      <c r="X28" s="476"/>
      <c r="Y28" s="228"/>
      <c r="Z28" s="229">
        <v>1849902238492</v>
      </c>
      <c r="AA28" s="230" t="s">
        <v>95</v>
      </c>
    </row>
    <row r="29" spans="1:27" s="230" customFormat="1" ht="16.350000000000001" customHeight="1" x14ac:dyDescent="0.5">
      <c r="A29" s="168">
        <v>23</v>
      </c>
      <c r="B29" s="162">
        <v>43478</v>
      </c>
      <c r="C29" s="163" t="s">
        <v>69</v>
      </c>
      <c r="D29" s="164" t="s">
        <v>178</v>
      </c>
      <c r="E29" s="165" t="s">
        <v>179</v>
      </c>
      <c r="F29" s="166" t="s">
        <v>213</v>
      </c>
      <c r="G29" s="242" t="s">
        <v>16</v>
      </c>
      <c r="H29" s="494"/>
      <c r="I29" s="354"/>
      <c r="J29" s="474"/>
      <c r="K29" s="474"/>
      <c r="L29" s="474"/>
      <c r="M29" s="474"/>
      <c r="N29" s="474"/>
      <c r="O29" s="474"/>
      <c r="P29" s="475"/>
      <c r="Q29" s="475"/>
      <c r="R29" s="475"/>
      <c r="S29" s="475"/>
      <c r="T29" s="475"/>
      <c r="U29" s="475"/>
      <c r="V29" s="475"/>
      <c r="W29" s="473"/>
      <c r="X29" s="476"/>
      <c r="Y29" s="228"/>
      <c r="Z29" s="229">
        <v>1849300136136</v>
      </c>
      <c r="AA29" s="230" t="s">
        <v>95</v>
      </c>
    </row>
    <row r="30" spans="1:27" s="230" customFormat="1" ht="15.6" customHeight="1" x14ac:dyDescent="0.5">
      <c r="A30" s="168">
        <v>24</v>
      </c>
      <c r="B30" s="297">
        <v>43480</v>
      </c>
      <c r="C30" s="169" t="s">
        <v>69</v>
      </c>
      <c r="D30" s="170" t="s">
        <v>180</v>
      </c>
      <c r="E30" s="171" t="s">
        <v>181</v>
      </c>
      <c r="F30" s="110" t="s">
        <v>213</v>
      </c>
      <c r="G30" s="242" t="s">
        <v>13</v>
      </c>
      <c r="H30" s="497"/>
      <c r="I30" s="374"/>
      <c r="J30" s="498"/>
      <c r="K30" s="498"/>
      <c r="L30" s="498"/>
      <c r="M30" s="498"/>
      <c r="N30" s="498"/>
      <c r="O30" s="498"/>
      <c r="P30" s="499"/>
      <c r="Q30" s="499"/>
      <c r="R30" s="499"/>
      <c r="S30" s="499"/>
      <c r="T30" s="499"/>
      <c r="U30" s="499"/>
      <c r="V30" s="499"/>
      <c r="W30" s="500"/>
      <c r="X30" s="501"/>
      <c r="Y30" s="228"/>
      <c r="Z30" s="229">
        <v>1849902185917</v>
      </c>
      <c r="AA30" s="230" t="s">
        <v>95</v>
      </c>
    </row>
    <row r="31" spans="1:27" s="230" customFormat="1" ht="16.350000000000001" customHeight="1" x14ac:dyDescent="0.5">
      <c r="A31" s="153">
        <v>25</v>
      </c>
      <c r="B31" s="147">
        <v>43511</v>
      </c>
      <c r="C31" s="148" t="s">
        <v>69</v>
      </c>
      <c r="D31" s="149" t="s">
        <v>182</v>
      </c>
      <c r="E31" s="150" t="s">
        <v>183</v>
      </c>
      <c r="F31" s="151" t="s">
        <v>212</v>
      </c>
      <c r="G31" s="252" t="s">
        <v>17</v>
      </c>
      <c r="H31" s="485"/>
      <c r="I31" s="356"/>
      <c r="J31" s="410"/>
      <c r="K31" s="410"/>
      <c r="L31" s="410"/>
      <c r="M31" s="410"/>
      <c r="N31" s="410"/>
      <c r="O31" s="410"/>
      <c r="P31" s="486"/>
      <c r="Q31" s="486"/>
      <c r="R31" s="486"/>
      <c r="S31" s="486"/>
      <c r="T31" s="486"/>
      <c r="U31" s="486"/>
      <c r="V31" s="486"/>
      <c r="W31" s="487"/>
      <c r="X31" s="496"/>
      <c r="Y31" s="228"/>
      <c r="Z31" s="229">
        <v>1849902185054</v>
      </c>
      <c r="AA31" s="230" t="s">
        <v>95</v>
      </c>
    </row>
    <row r="32" spans="1:27" s="230" customFormat="1" ht="16.350000000000001" customHeight="1" x14ac:dyDescent="0.5">
      <c r="A32" s="215">
        <v>26</v>
      </c>
      <c r="B32" s="297">
        <v>43517</v>
      </c>
      <c r="C32" s="169" t="s">
        <v>69</v>
      </c>
      <c r="D32" s="170" t="s">
        <v>184</v>
      </c>
      <c r="E32" s="171" t="s">
        <v>185</v>
      </c>
      <c r="F32" s="110" t="s">
        <v>213</v>
      </c>
      <c r="G32" s="221" t="s">
        <v>14</v>
      </c>
      <c r="H32" s="497"/>
      <c r="I32" s="374"/>
      <c r="J32" s="498"/>
      <c r="K32" s="498"/>
      <c r="L32" s="498"/>
      <c r="M32" s="498"/>
      <c r="N32" s="498"/>
      <c r="O32" s="498"/>
      <c r="P32" s="499"/>
      <c r="Q32" s="499"/>
      <c r="R32" s="499"/>
      <c r="S32" s="499"/>
      <c r="T32" s="499"/>
      <c r="U32" s="499"/>
      <c r="V32" s="499"/>
      <c r="W32" s="500"/>
      <c r="X32" s="501"/>
      <c r="Y32" s="228"/>
      <c r="Z32" s="229">
        <v>1849902206175</v>
      </c>
      <c r="AA32" s="230" t="s">
        <v>95</v>
      </c>
    </row>
    <row r="33" spans="1:27" s="230" customFormat="1" ht="16.350000000000001" customHeight="1" x14ac:dyDescent="0.5">
      <c r="A33" s="168">
        <v>27</v>
      </c>
      <c r="B33" s="162">
        <v>43518</v>
      </c>
      <c r="C33" s="163" t="s">
        <v>69</v>
      </c>
      <c r="D33" s="164" t="s">
        <v>186</v>
      </c>
      <c r="E33" s="165" t="s">
        <v>187</v>
      </c>
      <c r="F33" s="166" t="s">
        <v>213</v>
      </c>
      <c r="G33" s="236" t="s">
        <v>15</v>
      </c>
      <c r="H33" s="494"/>
      <c r="I33" s="354"/>
      <c r="J33" s="474"/>
      <c r="K33" s="474"/>
      <c r="L33" s="474"/>
      <c r="M33" s="474"/>
      <c r="N33" s="474"/>
      <c r="O33" s="474"/>
      <c r="P33" s="475"/>
      <c r="Q33" s="475"/>
      <c r="R33" s="475"/>
      <c r="S33" s="475"/>
      <c r="T33" s="475"/>
      <c r="U33" s="475"/>
      <c r="V33" s="475"/>
      <c r="W33" s="473"/>
      <c r="X33" s="476"/>
      <c r="Y33" s="228"/>
      <c r="Z33" s="229">
        <v>1849902263080</v>
      </c>
      <c r="AA33" s="230" t="s">
        <v>95</v>
      </c>
    </row>
    <row r="34" spans="1:27" s="230" customFormat="1" ht="16.350000000000001" customHeight="1" x14ac:dyDescent="0.5">
      <c r="A34" s="168">
        <v>28</v>
      </c>
      <c r="B34" s="162">
        <v>43519</v>
      </c>
      <c r="C34" s="163" t="s">
        <v>69</v>
      </c>
      <c r="D34" s="164" t="s">
        <v>188</v>
      </c>
      <c r="E34" s="165" t="s">
        <v>189</v>
      </c>
      <c r="F34" s="166" t="s">
        <v>214</v>
      </c>
      <c r="G34" s="242" t="s">
        <v>16</v>
      </c>
      <c r="H34" s="494"/>
      <c r="I34" s="354"/>
      <c r="J34" s="474"/>
      <c r="K34" s="474"/>
      <c r="L34" s="474"/>
      <c r="M34" s="474"/>
      <c r="N34" s="474"/>
      <c r="O34" s="474"/>
      <c r="P34" s="475"/>
      <c r="Q34" s="475"/>
      <c r="R34" s="475"/>
      <c r="S34" s="475"/>
      <c r="T34" s="475"/>
      <c r="U34" s="475"/>
      <c r="V34" s="475"/>
      <c r="W34" s="473"/>
      <c r="X34" s="476"/>
      <c r="Y34" s="228"/>
      <c r="Z34" s="229">
        <v>1849902243836</v>
      </c>
      <c r="AA34" s="230" t="s">
        <v>95</v>
      </c>
    </row>
    <row r="35" spans="1:27" s="230" customFormat="1" ht="16.350000000000001" customHeight="1" x14ac:dyDescent="0.5">
      <c r="A35" s="168">
        <v>29</v>
      </c>
      <c r="B35" s="297">
        <v>43524</v>
      </c>
      <c r="C35" s="169" t="s">
        <v>69</v>
      </c>
      <c r="D35" s="170" t="s">
        <v>190</v>
      </c>
      <c r="E35" s="171" t="s">
        <v>191</v>
      </c>
      <c r="F35" s="110"/>
      <c r="G35" s="242" t="s">
        <v>13</v>
      </c>
      <c r="H35" s="497"/>
      <c r="I35" s="374"/>
      <c r="J35" s="498"/>
      <c r="K35" s="498"/>
      <c r="L35" s="498"/>
      <c r="M35" s="498"/>
      <c r="N35" s="498"/>
      <c r="O35" s="498"/>
      <c r="P35" s="499"/>
      <c r="Q35" s="499"/>
      <c r="R35" s="499"/>
      <c r="S35" s="499"/>
      <c r="T35" s="499"/>
      <c r="U35" s="499"/>
      <c r="V35" s="499"/>
      <c r="W35" s="500"/>
      <c r="X35" s="501"/>
      <c r="Y35" s="228"/>
      <c r="Z35" s="229">
        <v>1849902189076</v>
      </c>
      <c r="AA35" s="230" t="s">
        <v>95</v>
      </c>
    </row>
    <row r="36" spans="1:27" s="230" customFormat="1" ht="16.350000000000001" customHeight="1" x14ac:dyDescent="0.5">
      <c r="A36" s="153">
        <v>30</v>
      </c>
      <c r="B36" s="147">
        <v>43553</v>
      </c>
      <c r="C36" s="148" t="s">
        <v>69</v>
      </c>
      <c r="D36" s="149" t="s">
        <v>192</v>
      </c>
      <c r="E36" s="150" t="s">
        <v>193</v>
      </c>
      <c r="F36" s="151" t="s">
        <v>212</v>
      </c>
      <c r="G36" s="252" t="s">
        <v>17</v>
      </c>
      <c r="H36" s="485"/>
      <c r="I36" s="356"/>
      <c r="J36" s="410"/>
      <c r="K36" s="410"/>
      <c r="L36" s="356"/>
      <c r="M36" s="410"/>
      <c r="N36" s="410"/>
      <c r="O36" s="410"/>
      <c r="P36" s="486"/>
      <c r="Q36" s="486"/>
      <c r="R36" s="486"/>
      <c r="S36" s="486"/>
      <c r="T36" s="486"/>
      <c r="U36" s="486"/>
      <c r="V36" s="486"/>
      <c r="W36" s="487"/>
      <c r="X36" s="496"/>
      <c r="Y36" s="228"/>
      <c r="Z36" s="229">
        <v>1849902191071</v>
      </c>
      <c r="AA36" s="230" t="s">
        <v>95</v>
      </c>
    </row>
    <row r="37" spans="1:27" s="230" customFormat="1" ht="16.350000000000001" customHeight="1" x14ac:dyDescent="0.5">
      <c r="A37" s="215">
        <v>31</v>
      </c>
      <c r="B37" s="297">
        <v>43561</v>
      </c>
      <c r="C37" s="169" t="s">
        <v>69</v>
      </c>
      <c r="D37" s="170" t="s">
        <v>194</v>
      </c>
      <c r="E37" s="171" t="s">
        <v>195</v>
      </c>
      <c r="F37" s="110" t="s">
        <v>212</v>
      </c>
      <c r="G37" s="221" t="s">
        <v>14</v>
      </c>
      <c r="H37" s="497"/>
      <c r="I37" s="374"/>
      <c r="J37" s="498"/>
      <c r="K37" s="498"/>
      <c r="L37" s="498"/>
      <c r="M37" s="498"/>
      <c r="N37" s="498"/>
      <c r="O37" s="498"/>
      <c r="P37" s="499"/>
      <c r="Q37" s="499"/>
      <c r="R37" s="499"/>
      <c r="S37" s="499"/>
      <c r="T37" s="499"/>
      <c r="U37" s="499"/>
      <c r="V37" s="499"/>
      <c r="W37" s="500"/>
      <c r="X37" s="501"/>
      <c r="Y37" s="228"/>
      <c r="Z37" s="229">
        <v>1839300030699</v>
      </c>
      <c r="AA37" s="230" t="s">
        <v>95</v>
      </c>
    </row>
    <row r="38" spans="1:27" s="230" customFormat="1" ht="15.95" customHeight="1" x14ac:dyDescent="0.5">
      <c r="A38" s="168">
        <v>32</v>
      </c>
      <c r="B38" s="162">
        <v>43592</v>
      </c>
      <c r="C38" s="163" t="s">
        <v>69</v>
      </c>
      <c r="D38" s="299" t="s">
        <v>196</v>
      </c>
      <c r="E38" s="165" t="s">
        <v>197</v>
      </c>
      <c r="F38" s="166"/>
      <c r="G38" s="236" t="s">
        <v>15</v>
      </c>
      <c r="H38" s="494"/>
      <c r="I38" s="354"/>
      <c r="J38" s="474"/>
      <c r="K38" s="474"/>
      <c r="L38" s="474"/>
      <c r="M38" s="474"/>
      <c r="N38" s="474"/>
      <c r="O38" s="474"/>
      <c r="P38" s="475"/>
      <c r="Q38" s="475"/>
      <c r="R38" s="475"/>
      <c r="S38" s="475"/>
      <c r="T38" s="475"/>
      <c r="U38" s="475"/>
      <c r="V38" s="475"/>
      <c r="W38" s="473"/>
      <c r="X38" s="476"/>
      <c r="Y38" s="228"/>
      <c r="Z38" s="229">
        <v>1849300131304</v>
      </c>
      <c r="AA38" s="230" t="s">
        <v>95</v>
      </c>
    </row>
    <row r="39" spans="1:27" s="230" customFormat="1" ht="16.350000000000001" customHeight="1" x14ac:dyDescent="0.5">
      <c r="A39" s="168">
        <v>33</v>
      </c>
      <c r="B39" s="162">
        <v>43668</v>
      </c>
      <c r="C39" s="163" t="s">
        <v>69</v>
      </c>
      <c r="D39" s="164" t="s">
        <v>198</v>
      </c>
      <c r="E39" s="165" t="s">
        <v>199</v>
      </c>
      <c r="F39" s="166" t="s">
        <v>213</v>
      </c>
      <c r="G39" s="242" t="s">
        <v>16</v>
      </c>
      <c r="H39" s="494"/>
      <c r="I39" s="354"/>
      <c r="J39" s="474"/>
      <c r="K39" s="474"/>
      <c r="L39" s="474"/>
      <c r="M39" s="474"/>
      <c r="N39" s="474"/>
      <c r="O39" s="474"/>
      <c r="P39" s="475"/>
      <c r="Q39" s="475"/>
      <c r="R39" s="475"/>
      <c r="S39" s="475"/>
      <c r="T39" s="475"/>
      <c r="U39" s="475"/>
      <c r="V39" s="475"/>
      <c r="W39" s="473"/>
      <c r="X39" s="476"/>
      <c r="Y39" s="228"/>
      <c r="Z39" s="229">
        <v>1849902240268</v>
      </c>
      <c r="AA39" s="230" t="s">
        <v>95</v>
      </c>
    </row>
    <row r="40" spans="1:27" s="230" customFormat="1" ht="15.95" customHeight="1" x14ac:dyDescent="0.5">
      <c r="A40" s="168">
        <v>34</v>
      </c>
      <c r="B40" s="297">
        <v>43742</v>
      </c>
      <c r="C40" s="169" t="s">
        <v>69</v>
      </c>
      <c r="D40" s="170" t="s">
        <v>200</v>
      </c>
      <c r="E40" s="171" t="s">
        <v>201</v>
      </c>
      <c r="F40" s="166" t="s">
        <v>214</v>
      </c>
      <c r="G40" s="242" t="s">
        <v>13</v>
      </c>
      <c r="H40" s="497"/>
      <c r="I40" s="374"/>
      <c r="J40" s="498"/>
      <c r="K40" s="498"/>
      <c r="L40" s="498"/>
      <c r="M40" s="498"/>
      <c r="N40" s="498"/>
      <c r="O40" s="498"/>
      <c r="P40" s="499"/>
      <c r="Q40" s="499"/>
      <c r="R40" s="499"/>
      <c r="S40" s="499"/>
      <c r="T40" s="499"/>
      <c r="U40" s="499"/>
      <c r="V40" s="499"/>
      <c r="W40" s="500"/>
      <c r="X40" s="501"/>
      <c r="Y40" s="228"/>
      <c r="Z40" s="229">
        <v>1849902196064</v>
      </c>
      <c r="AA40" s="230" t="s">
        <v>95</v>
      </c>
    </row>
    <row r="41" spans="1:27" s="230" customFormat="1" ht="16.350000000000001" customHeight="1" x14ac:dyDescent="0.5">
      <c r="A41" s="246">
        <v>35</v>
      </c>
      <c r="B41" s="359">
        <v>43746</v>
      </c>
      <c r="C41" s="292" t="s">
        <v>69</v>
      </c>
      <c r="D41" s="293" t="s">
        <v>202</v>
      </c>
      <c r="E41" s="294" t="s">
        <v>203</v>
      </c>
      <c r="F41" s="687" t="s">
        <v>214</v>
      </c>
      <c r="G41" s="688" t="s">
        <v>17</v>
      </c>
      <c r="H41" s="552"/>
      <c r="I41" s="522"/>
      <c r="J41" s="523"/>
      <c r="K41" s="523"/>
      <c r="L41" s="523"/>
      <c r="M41" s="523"/>
      <c r="N41" s="523"/>
      <c r="O41" s="523"/>
      <c r="P41" s="524"/>
      <c r="Q41" s="524"/>
      <c r="R41" s="524"/>
      <c r="S41" s="524"/>
      <c r="T41" s="524"/>
      <c r="U41" s="524"/>
      <c r="V41" s="524"/>
      <c r="W41" s="525"/>
      <c r="X41" s="542"/>
      <c r="Y41" s="282"/>
      <c r="Z41" s="206">
        <v>1849902233105</v>
      </c>
      <c r="AA41" s="40" t="s">
        <v>95</v>
      </c>
    </row>
    <row r="42" spans="1:27" s="230" customFormat="1" ht="16.350000000000001" customHeight="1" x14ac:dyDescent="0.5">
      <c r="A42" s="257">
        <v>36</v>
      </c>
      <c r="B42" s="641">
        <v>43755</v>
      </c>
      <c r="C42" s="622" t="s">
        <v>69</v>
      </c>
      <c r="D42" s="623" t="s">
        <v>204</v>
      </c>
      <c r="E42" s="624" t="s">
        <v>205</v>
      </c>
      <c r="F42" s="689" t="s">
        <v>212</v>
      </c>
      <c r="G42" s="620" t="s">
        <v>14</v>
      </c>
      <c r="H42" s="555"/>
      <c r="I42" s="556"/>
      <c r="J42" s="539"/>
      <c r="K42" s="539"/>
      <c r="L42" s="539"/>
      <c r="M42" s="539"/>
      <c r="N42" s="539"/>
      <c r="O42" s="539"/>
      <c r="P42" s="538"/>
      <c r="Q42" s="538"/>
      <c r="R42" s="538"/>
      <c r="S42" s="538"/>
      <c r="T42" s="538"/>
      <c r="U42" s="538"/>
      <c r="V42" s="538"/>
      <c r="W42" s="539"/>
      <c r="X42" s="554"/>
      <c r="Y42" s="551"/>
      <c r="Z42" s="206">
        <v>1840801123942</v>
      </c>
      <c r="AA42" s="40" t="s">
        <v>95</v>
      </c>
    </row>
    <row r="43" spans="1:27" s="230" customFormat="1" ht="15.95" customHeight="1" x14ac:dyDescent="0.5">
      <c r="A43" s="120">
        <v>37</v>
      </c>
      <c r="B43" s="336">
        <v>44487</v>
      </c>
      <c r="C43" s="288" t="s">
        <v>69</v>
      </c>
      <c r="D43" s="289" t="s">
        <v>206</v>
      </c>
      <c r="E43" s="290" t="s">
        <v>207</v>
      </c>
      <c r="F43" s="690"/>
      <c r="G43" s="598" t="s">
        <v>15</v>
      </c>
      <c r="H43" s="550"/>
      <c r="I43" s="534"/>
      <c r="J43" s="530"/>
      <c r="K43" s="530"/>
      <c r="L43" s="530"/>
      <c r="M43" s="530"/>
      <c r="N43" s="530"/>
      <c r="O43" s="530"/>
      <c r="P43" s="531"/>
      <c r="Q43" s="531"/>
      <c r="R43" s="531"/>
      <c r="S43" s="531"/>
      <c r="T43" s="531"/>
      <c r="U43" s="531"/>
      <c r="V43" s="531"/>
      <c r="W43" s="529"/>
      <c r="X43" s="532"/>
      <c r="Y43" s="551"/>
      <c r="Z43" s="206">
        <v>1849902259384</v>
      </c>
      <c r="AA43" s="40" t="s">
        <v>95</v>
      </c>
    </row>
    <row r="44" spans="1:27" s="230" customFormat="1" ht="16.350000000000001" customHeight="1" x14ac:dyDescent="0.5">
      <c r="A44" s="168">
        <v>38</v>
      </c>
      <c r="B44" s="713">
        <v>45614</v>
      </c>
      <c r="C44" s="699" t="s">
        <v>69</v>
      </c>
      <c r="D44" s="700" t="s">
        <v>192</v>
      </c>
      <c r="E44" s="701" t="s">
        <v>210</v>
      </c>
      <c r="F44" s="714" t="s">
        <v>214</v>
      </c>
      <c r="G44" s="715" t="s">
        <v>16</v>
      </c>
      <c r="H44" s="550"/>
      <c r="I44" s="534"/>
      <c r="J44" s="530"/>
      <c r="K44" s="530"/>
      <c r="L44" s="530"/>
      <c r="M44" s="530"/>
      <c r="N44" s="530"/>
      <c r="O44" s="530"/>
      <c r="P44" s="531"/>
      <c r="Q44" s="531"/>
      <c r="R44" s="531"/>
      <c r="S44" s="531"/>
      <c r="T44" s="531"/>
      <c r="U44" s="531"/>
      <c r="V44" s="531"/>
      <c r="W44" s="529"/>
      <c r="X44" s="532"/>
      <c r="Y44" s="551"/>
      <c r="Z44" s="281">
        <v>1849902235361</v>
      </c>
      <c r="AA44" s="282" t="s">
        <v>102</v>
      </c>
    </row>
    <row r="45" spans="1:27" s="230" customFormat="1" ht="16.350000000000001" customHeight="1" x14ac:dyDescent="0.5">
      <c r="A45" s="779">
        <v>39</v>
      </c>
      <c r="B45" s="713">
        <v>45615</v>
      </c>
      <c r="C45" s="710" t="s">
        <v>69</v>
      </c>
      <c r="D45" s="711" t="s">
        <v>208</v>
      </c>
      <c r="E45" s="712" t="s">
        <v>209</v>
      </c>
      <c r="F45" s="716" t="s">
        <v>214</v>
      </c>
      <c r="G45" s="715" t="s">
        <v>13</v>
      </c>
      <c r="H45" s="553"/>
      <c r="I45" s="536"/>
      <c r="J45" s="537"/>
      <c r="K45" s="537"/>
      <c r="L45" s="537"/>
      <c r="M45" s="537"/>
      <c r="N45" s="537"/>
      <c r="O45" s="537"/>
      <c r="P45" s="538"/>
      <c r="Q45" s="538"/>
      <c r="R45" s="538"/>
      <c r="S45" s="538"/>
      <c r="T45" s="538"/>
      <c r="U45" s="538"/>
      <c r="V45" s="538"/>
      <c r="W45" s="539"/>
      <c r="X45" s="554"/>
      <c r="Y45" s="551"/>
      <c r="Z45" s="281">
        <v>1849902218394</v>
      </c>
      <c r="AA45" s="282" t="s">
        <v>107</v>
      </c>
    </row>
    <row r="46" spans="1:27" s="230" customFormat="1" ht="15.95" customHeight="1" x14ac:dyDescent="0.5">
      <c r="A46" s="153">
        <v>40</v>
      </c>
      <c r="B46" s="693">
        <v>45616</v>
      </c>
      <c r="C46" s="694" t="s">
        <v>69</v>
      </c>
      <c r="D46" s="695" t="s">
        <v>211</v>
      </c>
      <c r="E46" s="696" t="s">
        <v>1078</v>
      </c>
      <c r="F46" s="717" t="s">
        <v>214</v>
      </c>
      <c r="G46" s="718" t="s">
        <v>17</v>
      </c>
      <c r="H46" s="552"/>
      <c r="I46" s="522"/>
      <c r="J46" s="523"/>
      <c r="K46" s="523"/>
      <c r="L46" s="523"/>
      <c r="M46" s="523"/>
      <c r="N46" s="523"/>
      <c r="O46" s="523"/>
      <c r="P46" s="524"/>
      <c r="Q46" s="524"/>
      <c r="R46" s="524"/>
      <c r="S46" s="524"/>
      <c r="T46" s="524"/>
      <c r="U46" s="524"/>
      <c r="V46" s="524"/>
      <c r="W46" s="525"/>
      <c r="X46" s="542"/>
      <c r="Y46" s="551"/>
      <c r="Z46" s="281">
        <v>1849902245502</v>
      </c>
      <c r="AA46" s="282" t="s">
        <v>98</v>
      </c>
    </row>
    <row r="47" spans="1:27" s="230" customFormat="1" ht="6" customHeight="1" x14ac:dyDescent="0.5">
      <c r="A47" s="504"/>
      <c r="B47" s="505"/>
      <c r="C47" s="506"/>
      <c r="D47" s="507"/>
      <c r="E47" s="507"/>
      <c r="F47" s="506"/>
      <c r="G47" s="504"/>
      <c r="H47" s="504"/>
      <c r="I47" s="508"/>
      <c r="J47" s="504"/>
      <c r="K47" s="504"/>
      <c r="L47" s="504"/>
      <c r="M47" s="504"/>
      <c r="N47" s="504"/>
      <c r="O47" s="504"/>
      <c r="P47" s="509"/>
      <c r="Q47" s="509"/>
      <c r="R47" s="509"/>
      <c r="S47" s="509"/>
      <c r="T47" s="509"/>
      <c r="U47" s="509"/>
      <c r="V47" s="509"/>
      <c r="W47" s="510"/>
      <c r="X47" s="506"/>
      <c r="Z47" s="229"/>
    </row>
    <row r="48" spans="1:27" s="230" customFormat="1" ht="16.350000000000001" customHeight="1" x14ac:dyDescent="0.5">
      <c r="A48" s="509"/>
      <c r="B48" s="511" t="s">
        <v>24</v>
      </c>
      <c r="C48" s="504"/>
      <c r="E48" s="504">
        <f>I48+O48</f>
        <v>40</v>
      </c>
      <c r="F48" s="508" t="s">
        <v>6</v>
      </c>
      <c r="G48" s="511" t="s">
        <v>11</v>
      </c>
      <c r="I48" s="504">
        <f>COUNTIF($C$7:$C$46,"ช")</f>
        <v>13</v>
      </c>
      <c r="J48" s="509"/>
      <c r="K48" s="512" t="s">
        <v>8</v>
      </c>
      <c r="L48" s="511"/>
      <c r="M48" s="513" t="s">
        <v>7</v>
      </c>
      <c r="N48" s="513"/>
      <c r="O48" s="504">
        <f>COUNTIF($C$7:$C$46,"ญ")</f>
        <v>27</v>
      </c>
      <c r="P48" s="509"/>
      <c r="Q48" s="512" t="s">
        <v>8</v>
      </c>
      <c r="W48" s="509"/>
      <c r="X48" s="509"/>
      <c r="Z48" s="229"/>
    </row>
    <row r="49" spans="1:26" s="230" customFormat="1" ht="15" hidden="1" customHeight="1" x14ac:dyDescent="0.5">
      <c r="A49" s="228"/>
      <c r="B49" s="228"/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Z49" s="229"/>
    </row>
    <row r="50" spans="1:26" ht="15" hidden="1" customHeight="1" x14ac:dyDescent="0.5">
      <c r="A50" s="228"/>
      <c r="B50" s="514"/>
      <c r="D50" s="515" t="s">
        <v>13</v>
      </c>
      <c r="E50" s="515">
        <f>COUNTIF($G$7:$G$46,"แดง")</f>
        <v>8</v>
      </c>
      <c r="F50" s="515" t="s">
        <v>77</v>
      </c>
      <c r="G50" s="228">
        <f>COUNTIF($F$7:$F$46,"THAI")</f>
        <v>6</v>
      </c>
      <c r="H50" s="228"/>
      <c r="I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</row>
    <row r="51" spans="1:26" ht="15" hidden="1" customHeight="1" x14ac:dyDescent="0.5">
      <c r="A51" s="228"/>
      <c r="B51" s="514"/>
      <c r="D51" s="515" t="s">
        <v>14</v>
      </c>
      <c r="E51" s="515">
        <f>COUNTIF($G$7:$G$46,"เหลือง")</f>
        <v>8</v>
      </c>
      <c r="F51" s="515" t="s">
        <v>76</v>
      </c>
      <c r="G51" s="228">
        <f>COUNTIF($F$7:$F$46,"MATH")</f>
        <v>10</v>
      </c>
      <c r="H51" s="228"/>
      <c r="I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</row>
    <row r="52" spans="1:26" ht="15" hidden="1" customHeight="1" x14ac:dyDescent="0.5">
      <c r="A52" s="228"/>
      <c r="B52" s="514"/>
      <c r="D52" s="515" t="s">
        <v>15</v>
      </c>
      <c r="E52" s="515">
        <f>COUNTIF($G$7:$G$46,"น้ำเงิน")</f>
        <v>8</v>
      </c>
      <c r="F52" s="515" t="s">
        <v>75</v>
      </c>
      <c r="G52" s="228">
        <f>COUNTIF($F$7:$F$46,"ENG")</f>
        <v>0</v>
      </c>
      <c r="H52" s="228"/>
      <c r="I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</row>
    <row r="53" spans="1:26" ht="15" hidden="1" customHeight="1" x14ac:dyDescent="0.5">
      <c r="A53" s="228"/>
      <c r="B53" s="514"/>
      <c r="D53" s="515" t="s">
        <v>16</v>
      </c>
      <c r="E53" s="515">
        <f>COUNTIF($G$7:$G$46,"ม่วง")</f>
        <v>8</v>
      </c>
      <c r="F53" s="516" t="s">
        <v>5</v>
      </c>
      <c r="G53" s="517">
        <f>SUM(G50:G52)</f>
        <v>16</v>
      </c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</row>
    <row r="54" spans="1:26" ht="15" hidden="1" customHeight="1" x14ac:dyDescent="0.5">
      <c r="A54" s="228"/>
      <c r="B54" s="514"/>
      <c r="D54" s="515" t="s">
        <v>17</v>
      </c>
      <c r="E54" s="515">
        <f>COUNTIF($G$7:$G$46,"ฟ้า")</f>
        <v>8</v>
      </c>
      <c r="F54" s="515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</row>
    <row r="55" spans="1:26" ht="15" hidden="1" customHeight="1" x14ac:dyDescent="0.5">
      <c r="A55" s="228"/>
      <c r="B55" s="514"/>
      <c r="D55" s="516" t="s">
        <v>5</v>
      </c>
      <c r="E55" s="516">
        <f>SUM(E50:E54)</f>
        <v>40</v>
      </c>
      <c r="F55" s="515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</row>
    <row r="58" spans="1:26" ht="15" customHeight="1" x14ac:dyDescent="0.5">
      <c r="C58" s="520"/>
      <c r="D58" s="230"/>
      <c r="E58" s="230"/>
      <c r="F58" s="230"/>
    </row>
  </sheetData>
  <sortState xmlns:xlrd2="http://schemas.microsoft.com/office/spreadsheetml/2017/richdata2" ref="B44:AA46">
    <sortCondition ref="D44:D46"/>
  </sortState>
  <mergeCells count="8">
    <mergeCell ref="F5:F6"/>
    <mergeCell ref="V4:W4"/>
    <mergeCell ref="G5:G6"/>
    <mergeCell ref="A5:A6"/>
    <mergeCell ref="B5:B6"/>
    <mergeCell ref="C5:C6"/>
    <mergeCell ref="D5:D6"/>
    <mergeCell ref="E5:E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65"/>
  <sheetViews>
    <sheetView topLeftCell="A34" zoomScale="120" zoomScaleNormal="120" workbookViewId="0">
      <selection activeCell="G35" sqref="G35"/>
    </sheetView>
  </sheetViews>
  <sheetFormatPr defaultColWidth="9.140625" defaultRowHeight="15" customHeight="1" x14ac:dyDescent="0.5"/>
  <cols>
    <col min="1" max="1" width="5.140625" style="25" customWidth="1"/>
    <col min="2" max="2" width="9.85546875" style="435" customWidth="1"/>
    <col min="3" max="3" width="3.140625" style="184" customWidth="1"/>
    <col min="4" max="5" width="10.42578125" style="395" customWidth="1"/>
    <col min="6" max="6" width="5.85546875" style="25" customWidth="1"/>
    <col min="7" max="7" width="8.140625" style="25" customWidth="1"/>
    <col min="8" max="8" width="5.28515625" style="25" customWidth="1"/>
    <col min="9" max="22" width="3" style="25" customWidth="1"/>
    <col min="23" max="23" width="4.42578125" style="25" hidden="1" customWidth="1"/>
    <col min="24" max="24" width="15.85546875" style="456" hidden="1" customWidth="1"/>
    <col min="25" max="25" width="20" style="197" hidden="1" customWidth="1"/>
    <col min="26" max="16384" width="9.140625" style="25"/>
  </cols>
  <sheetData>
    <row r="1" spans="1:25" ht="18" customHeight="1" x14ac:dyDescent="0.5">
      <c r="B1" s="416" t="s">
        <v>57</v>
      </c>
      <c r="C1" s="25"/>
      <c r="D1" s="35"/>
      <c r="E1" s="387" t="str">
        <f>'ยอด ม.4'!D1</f>
        <v xml:space="preserve">      ภาคเรียนที่ 1  ปีการศึกษา 2569</v>
      </c>
      <c r="F1" s="31"/>
      <c r="G1" s="31"/>
      <c r="K1" s="25" t="s">
        <v>25</v>
      </c>
      <c r="P1" s="25" t="str">
        <f>'ยอด ม.4'!B22</f>
        <v xml:space="preserve">นางยุวรัตน์  บุญทวีวัฒน์  </v>
      </c>
    </row>
    <row r="2" spans="1:25" ht="18" customHeight="1" x14ac:dyDescent="0.5">
      <c r="B2" s="417" t="s">
        <v>47</v>
      </c>
      <c r="C2" s="25"/>
      <c r="D2" s="35"/>
      <c r="E2" s="387" t="s">
        <v>63</v>
      </c>
      <c r="K2" s="25" t="s">
        <v>48</v>
      </c>
      <c r="P2" s="25" t="str">
        <f>'ยอด ม.4'!B23</f>
        <v>..........-.............</v>
      </c>
    </row>
    <row r="3" spans="1:25" s="35" customFormat="1" ht="17.25" customHeight="1" x14ac:dyDescent="0.5">
      <c r="A3" s="31" t="s">
        <v>855</v>
      </c>
      <c r="B3" s="418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S3" s="25"/>
      <c r="T3" s="25"/>
      <c r="U3" s="25"/>
      <c r="V3" s="25"/>
      <c r="X3" s="456"/>
      <c r="Y3" s="28"/>
    </row>
    <row r="4" spans="1:25" s="35" customFormat="1" ht="17.25" customHeight="1" x14ac:dyDescent="0.5">
      <c r="A4" s="25" t="s">
        <v>49</v>
      </c>
      <c r="B4" s="418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S4" s="36" t="s">
        <v>50</v>
      </c>
      <c r="T4" s="884">
        <f>'ยอด ม.4'!F22</f>
        <v>723</v>
      </c>
      <c r="U4" s="884"/>
      <c r="V4" s="200"/>
      <c r="X4" s="456"/>
      <c r="Y4" s="28"/>
    </row>
    <row r="5" spans="1:25" s="40" customFormat="1" ht="18" customHeight="1" x14ac:dyDescent="0.5">
      <c r="A5" s="885" t="s">
        <v>0</v>
      </c>
      <c r="B5" s="905" t="s">
        <v>1</v>
      </c>
      <c r="C5" s="889" t="s">
        <v>2</v>
      </c>
      <c r="D5" s="891" t="s">
        <v>9</v>
      </c>
      <c r="E5" s="893" t="s">
        <v>4</v>
      </c>
      <c r="F5" s="907" t="s">
        <v>40</v>
      </c>
      <c r="G5" s="907" t="s">
        <v>39</v>
      </c>
      <c r="H5" s="885" t="s">
        <v>3</v>
      </c>
      <c r="I5" s="436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5"/>
      <c r="X5" s="229"/>
      <c r="Y5" s="230"/>
    </row>
    <row r="6" spans="1:25" s="40" customFormat="1" ht="18" customHeight="1" x14ac:dyDescent="0.5">
      <c r="A6" s="886"/>
      <c r="B6" s="906"/>
      <c r="C6" s="890"/>
      <c r="D6" s="892"/>
      <c r="E6" s="894"/>
      <c r="F6" s="907"/>
      <c r="G6" s="907"/>
      <c r="H6" s="895"/>
      <c r="I6" s="437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438"/>
      <c r="X6" s="469" t="s">
        <v>93</v>
      </c>
      <c r="Y6" s="470" t="s">
        <v>94</v>
      </c>
    </row>
    <row r="7" spans="1:25" s="40" customFormat="1" ht="15.75" customHeight="1" x14ac:dyDescent="0.5">
      <c r="A7" s="257">
        <v>1</v>
      </c>
      <c r="B7" s="643">
        <v>43424</v>
      </c>
      <c r="C7" s="318" t="s">
        <v>133</v>
      </c>
      <c r="D7" s="319" t="s">
        <v>784</v>
      </c>
      <c r="E7" s="320" t="s">
        <v>785</v>
      </c>
      <c r="F7" s="257"/>
      <c r="G7" s="668" t="s">
        <v>75</v>
      </c>
      <c r="H7" s="257" t="s">
        <v>16</v>
      </c>
      <c r="I7" s="439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58"/>
      <c r="X7" s="229">
        <v>1849902196927</v>
      </c>
      <c r="Y7" s="230" t="s">
        <v>95</v>
      </c>
    </row>
    <row r="8" spans="1:25" s="40" customFormat="1" ht="16.350000000000001" customHeight="1" x14ac:dyDescent="0.5">
      <c r="A8" s="120">
        <v>2</v>
      </c>
      <c r="B8" s="642">
        <v>43455</v>
      </c>
      <c r="C8" s="288" t="s">
        <v>133</v>
      </c>
      <c r="D8" s="289" t="s">
        <v>786</v>
      </c>
      <c r="E8" s="290" t="s">
        <v>787</v>
      </c>
      <c r="F8" s="597"/>
      <c r="G8" s="669" t="s">
        <v>75</v>
      </c>
      <c r="H8" s="597" t="s">
        <v>13</v>
      </c>
      <c r="I8" s="440"/>
      <c r="J8" s="245"/>
      <c r="K8" s="245"/>
      <c r="L8" s="245"/>
      <c r="M8" s="245"/>
      <c r="N8" s="245"/>
      <c r="O8" s="245"/>
      <c r="P8" s="71"/>
      <c r="Q8" s="71"/>
      <c r="R8" s="71"/>
      <c r="S8" s="71"/>
      <c r="T8" s="71"/>
      <c r="U8" s="71"/>
      <c r="V8" s="73"/>
      <c r="X8" s="229">
        <v>1849902258680</v>
      </c>
      <c r="Y8" s="230" t="s">
        <v>95</v>
      </c>
    </row>
    <row r="9" spans="1:25" s="40" customFormat="1" ht="16.350000000000001" customHeight="1" x14ac:dyDescent="0.5">
      <c r="A9" s="120">
        <v>3</v>
      </c>
      <c r="B9" s="642">
        <v>43457</v>
      </c>
      <c r="C9" s="288" t="s">
        <v>133</v>
      </c>
      <c r="D9" s="289" t="s">
        <v>788</v>
      </c>
      <c r="E9" s="290" t="s">
        <v>789</v>
      </c>
      <c r="F9" s="120"/>
      <c r="G9" s="669" t="s">
        <v>75</v>
      </c>
      <c r="H9" s="120" t="s">
        <v>17</v>
      </c>
      <c r="I9" s="441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3"/>
      <c r="X9" s="229">
        <v>1849902221433</v>
      </c>
      <c r="Y9" s="230" t="s">
        <v>95</v>
      </c>
    </row>
    <row r="10" spans="1:25" s="40" customFormat="1" ht="16.350000000000001" customHeight="1" x14ac:dyDescent="0.5">
      <c r="A10" s="120">
        <v>4</v>
      </c>
      <c r="B10" s="642">
        <v>43489</v>
      </c>
      <c r="C10" s="288" t="s">
        <v>133</v>
      </c>
      <c r="D10" s="289" t="s">
        <v>790</v>
      </c>
      <c r="E10" s="290" t="s">
        <v>791</v>
      </c>
      <c r="F10" s="120"/>
      <c r="G10" s="603" t="s">
        <v>82</v>
      </c>
      <c r="H10" s="120" t="s">
        <v>14</v>
      </c>
      <c r="I10" s="441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3"/>
      <c r="X10" s="229">
        <v>1849902187561</v>
      </c>
      <c r="Y10" s="230" t="s">
        <v>95</v>
      </c>
    </row>
    <row r="11" spans="1:25" s="40" customFormat="1" ht="16.350000000000001" customHeight="1" x14ac:dyDescent="0.5">
      <c r="A11" s="246">
        <v>5</v>
      </c>
      <c r="B11" s="359">
        <v>43490</v>
      </c>
      <c r="C11" s="292" t="s">
        <v>133</v>
      </c>
      <c r="D11" s="293" t="s">
        <v>381</v>
      </c>
      <c r="E11" s="294" t="s">
        <v>792</v>
      </c>
      <c r="F11" s="602"/>
      <c r="G11" s="670" t="s">
        <v>82</v>
      </c>
      <c r="H11" s="602" t="s">
        <v>15</v>
      </c>
      <c r="I11" s="442"/>
      <c r="J11" s="270"/>
      <c r="K11" s="270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271"/>
      <c r="X11" s="229">
        <v>1849902225421</v>
      </c>
      <c r="Y11" s="230" t="s">
        <v>95</v>
      </c>
    </row>
    <row r="12" spans="1:25" s="40" customFormat="1" ht="16.350000000000001" customHeight="1" x14ac:dyDescent="0.5">
      <c r="A12" s="257">
        <v>6</v>
      </c>
      <c r="B12" s="643">
        <v>43494</v>
      </c>
      <c r="C12" s="318" t="s">
        <v>133</v>
      </c>
      <c r="D12" s="319" t="s">
        <v>793</v>
      </c>
      <c r="E12" s="320" t="s">
        <v>794</v>
      </c>
      <c r="F12" s="257" t="s">
        <v>213</v>
      </c>
      <c r="G12" s="668" t="s">
        <v>82</v>
      </c>
      <c r="H12" s="257" t="s">
        <v>16</v>
      </c>
      <c r="I12" s="439"/>
      <c r="J12" s="275"/>
      <c r="K12" s="275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58"/>
      <c r="X12" s="229">
        <v>1849902261621</v>
      </c>
      <c r="Y12" s="230" t="s">
        <v>95</v>
      </c>
    </row>
    <row r="13" spans="1:25" s="40" customFormat="1" ht="16.350000000000001" customHeight="1" x14ac:dyDescent="0.5">
      <c r="A13" s="120">
        <v>7</v>
      </c>
      <c r="B13" s="642">
        <v>43544</v>
      </c>
      <c r="C13" s="288" t="s">
        <v>133</v>
      </c>
      <c r="D13" s="289" t="s">
        <v>502</v>
      </c>
      <c r="E13" s="290" t="s">
        <v>795</v>
      </c>
      <c r="F13" s="597"/>
      <c r="G13" s="669" t="s">
        <v>75</v>
      </c>
      <c r="H13" s="597" t="s">
        <v>13</v>
      </c>
      <c r="I13" s="440"/>
      <c r="J13" s="245"/>
      <c r="K13" s="245"/>
      <c r="L13" s="245"/>
      <c r="M13" s="245"/>
      <c r="N13" s="245"/>
      <c r="O13" s="245"/>
      <c r="P13" s="71"/>
      <c r="Q13" s="71"/>
      <c r="R13" s="71"/>
      <c r="S13" s="71"/>
      <c r="T13" s="71"/>
      <c r="U13" s="71"/>
      <c r="V13" s="73"/>
      <c r="X13" s="229">
        <v>1849902192280</v>
      </c>
      <c r="Y13" s="230" t="s">
        <v>95</v>
      </c>
    </row>
    <row r="14" spans="1:25" s="40" customFormat="1" ht="16.5" customHeight="1" x14ac:dyDescent="0.5">
      <c r="A14" s="120">
        <v>8</v>
      </c>
      <c r="B14" s="642">
        <v>43575</v>
      </c>
      <c r="C14" s="288" t="s">
        <v>133</v>
      </c>
      <c r="D14" s="289" t="s">
        <v>796</v>
      </c>
      <c r="E14" s="290" t="s">
        <v>797</v>
      </c>
      <c r="F14" s="120"/>
      <c r="G14" s="603" t="s">
        <v>75</v>
      </c>
      <c r="H14" s="120" t="s">
        <v>17</v>
      </c>
      <c r="I14" s="441"/>
      <c r="J14" s="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3"/>
      <c r="X14" s="229">
        <v>1104000299040</v>
      </c>
      <c r="Y14" s="230" t="s">
        <v>95</v>
      </c>
    </row>
    <row r="15" spans="1:25" s="40" customFormat="1" ht="16.350000000000001" customHeight="1" x14ac:dyDescent="0.5">
      <c r="A15" s="120">
        <v>9</v>
      </c>
      <c r="B15" s="642">
        <v>43581</v>
      </c>
      <c r="C15" s="288" t="s">
        <v>133</v>
      </c>
      <c r="D15" s="289" t="s">
        <v>798</v>
      </c>
      <c r="E15" s="290" t="s">
        <v>799</v>
      </c>
      <c r="F15" s="597"/>
      <c r="G15" s="669" t="s">
        <v>75</v>
      </c>
      <c r="H15" s="120" t="s">
        <v>14</v>
      </c>
      <c r="I15" s="440"/>
      <c r="J15" s="245"/>
      <c r="K15" s="245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3"/>
      <c r="X15" s="229">
        <v>1849902190783</v>
      </c>
      <c r="Y15" s="230" t="s">
        <v>95</v>
      </c>
    </row>
    <row r="16" spans="1:25" s="40" customFormat="1" ht="16.350000000000001" customHeight="1" x14ac:dyDescent="0.5">
      <c r="A16" s="246">
        <v>10</v>
      </c>
      <c r="B16" s="359">
        <v>42970</v>
      </c>
      <c r="C16" s="292" t="s">
        <v>69</v>
      </c>
      <c r="D16" s="671" t="s">
        <v>800</v>
      </c>
      <c r="E16" s="294" t="s">
        <v>801</v>
      </c>
      <c r="F16" s="246" t="s">
        <v>213</v>
      </c>
      <c r="G16" s="601" t="s">
        <v>80</v>
      </c>
      <c r="H16" s="602" t="s">
        <v>15</v>
      </c>
      <c r="I16" s="443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271"/>
      <c r="X16" s="229">
        <v>1849902127011</v>
      </c>
      <c r="Y16" s="230" t="s">
        <v>95</v>
      </c>
    </row>
    <row r="17" spans="1:25" s="40" customFormat="1" ht="16.350000000000001" customHeight="1" x14ac:dyDescent="0.5">
      <c r="A17" s="257">
        <v>11</v>
      </c>
      <c r="B17" s="364">
        <v>43434</v>
      </c>
      <c r="C17" s="318" t="s">
        <v>69</v>
      </c>
      <c r="D17" s="319" t="s">
        <v>802</v>
      </c>
      <c r="E17" s="320" t="s">
        <v>803</v>
      </c>
      <c r="F17" s="599"/>
      <c r="G17" s="600" t="s">
        <v>81</v>
      </c>
      <c r="H17" s="257" t="s">
        <v>16</v>
      </c>
      <c r="I17" s="580"/>
      <c r="J17" s="334"/>
      <c r="K17" s="334"/>
      <c r="L17" s="332"/>
      <c r="M17" s="332"/>
      <c r="N17" s="332"/>
      <c r="O17" s="332"/>
      <c r="P17" s="333"/>
      <c r="Q17" s="333"/>
      <c r="R17" s="333"/>
      <c r="S17" s="333"/>
      <c r="T17" s="333"/>
      <c r="U17" s="333"/>
      <c r="V17" s="335"/>
      <c r="W17" s="282"/>
      <c r="X17" s="229">
        <v>1849902248862</v>
      </c>
      <c r="Y17" s="230" t="s">
        <v>95</v>
      </c>
    </row>
    <row r="18" spans="1:25" s="40" customFormat="1" ht="16.350000000000001" customHeight="1" x14ac:dyDescent="0.5">
      <c r="A18" s="120">
        <v>12</v>
      </c>
      <c r="B18" s="336">
        <v>43485</v>
      </c>
      <c r="C18" s="288" t="s">
        <v>69</v>
      </c>
      <c r="D18" s="289" t="s">
        <v>1075</v>
      </c>
      <c r="E18" s="290" t="s">
        <v>804</v>
      </c>
      <c r="F18" s="120"/>
      <c r="G18" s="603" t="s">
        <v>82</v>
      </c>
      <c r="H18" s="597" t="s">
        <v>13</v>
      </c>
      <c r="I18" s="441"/>
      <c r="J18" s="80"/>
      <c r="K18" s="80"/>
      <c r="L18" s="280"/>
      <c r="M18" s="80"/>
      <c r="N18" s="80"/>
      <c r="O18" s="80"/>
      <c r="P18" s="71"/>
      <c r="Q18" s="71"/>
      <c r="R18" s="71"/>
      <c r="S18" s="71"/>
      <c r="T18" s="71"/>
      <c r="U18" s="71"/>
      <c r="V18" s="73"/>
      <c r="X18" s="229">
        <v>1929901370191</v>
      </c>
      <c r="Y18" s="230" t="s">
        <v>95</v>
      </c>
    </row>
    <row r="19" spans="1:25" s="40" customFormat="1" ht="16.350000000000001" customHeight="1" x14ac:dyDescent="0.5">
      <c r="A19" s="120">
        <v>13</v>
      </c>
      <c r="B19" s="336">
        <v>43521</v>
      </c>
      <c r="C19" s="288" t="s">
        <v>69</v>
      </c>
      <c r="D19" s="289" t="s">
        <v>805</v>
      </c>
      <c r="E19" s="290" t="s">
        <v>806</v>
      </c>
      <c r="F19" s="120"/>
      <c r="G19" s="603" t="s">
        <v>75</v>
      </c>
      <c r="H19" s="120" t="s">
        <v>17</v>
      </c>
      <c r="I19" s="441"/>
      <c r="J19" s="80"/>
      <c r="K19" s="80"/>
      <c r="L19" s="280"/>
      <c r="M19" s="80"/>
      <c r="N19" s="80"/>
      <c r="O19" s="80"/>
      <c r="P19" s="71"/>
      <c r="Q19" s="71"/>
      <c r="R19" s="71"/>
      <c r="S19" s="71"/>
      <c r="T19" s="71"/>
      <c r="U19" s="71"/>
      <c r="V19" s="73"/>
      <c r="X19" s="229">
        <v>1849902224921</v>
      </c>
      <c r="Y19" s="230" t="s">
        <v>95</v>
      </c>
    </row>
    <row r="20" spans="1:25" s="40" customFormat="1" ht="16.350000000000001" customHeight="1" x14ac:dyDescent="0.5">
      <c r="A20" s="120">
        <v>14</v>
      </c>
      <c r="B20" s="336">
        <v>43548</v>
      </c>
      <c r="C20" s="288" t="s">
        <v>69</v>
      </c>
      <c r="D20" s="289" t="s">
        <v>807</v>
      </c>
      <c r="E20" s="290" t="s">
        <v>808</v>
      </c>
      <c r="F20" s="120"/>
      <c r="G20" s="603" t="s">
        <v>80</v>
      </c>
      <c r="H20" s="120" t="s">
        <v>14</v>
      </c>
      <c r="I20" s="441"/>
      <c r="J20" s="80"/>
      <c r="K20" s="80"/>
      <c r="L20" s="245"/>
      <c r="M20" s="245"/>
      <c r="N20" s="245"/>
      <c r="O20" s="245"/>
      <c r="P20" s="71"/>
      <c r="Q20" s="71"/>
      <c r="R20" s="71"/>
      <c r="S20" s="71"/>
      <c r="T20" s="71"/>
      <c r="U20" s="71"/>
      <c r="V20" s="73"/>
      <c r="X20" s="229">
        <v>1849902264434</v>
      </c>
      <c r="Y20" s="230" t="s">
        <v>95</v>
      </c>
    </row>
    <row r="21" spans="1:25" s="40" customFormat="1" ht="16.350000000000001" customHeight="1" x14ac:dyDescent="0.5">
      <c r="A21" s="246">
        <v>15</v>
      </c>
      <c r="B21" s="628">
        <v>43589</v>
      </c>
      <c r="C21" s="292" t="s">
        <v>69</v>
      </c>
      <c r="D21" s="293" t="s">
        <v>615</v>
      </c>
      <c r="E21" s="294" t="s">
        <v>809</v>
      </c>
      <c r="F21" s="246" t="s">
        <v>213</v>
      </c>
      <c r="G21" s="601" t="s">
        <v>80</v>
      </c>
      <c r="H21" s="602" t="s">
        <v>15</v>
      </c>
      <c r="I21" s="443"/>
      <c r="J21" s="101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4"/>
      <c r="X21" s="229">
        <v>1849902213767</v>
      </c>
      <c r="Y21" s="230" t="s">
        <v>95</v>
      </c>
    </row>
    <row r="22" spans="1:25" s="40" customFormat="1" ht="16.350000000000001" customHeight="1" x14ac:dyDescent="0.5">
      <c r="A22" s="257">
        <v>16</v>
      </c>
      <c r="B22" s="364">
        <v>43595</v>
      </c>
      <c r="C22" s="318" t="s">
        <v>69</v>
      </c>
      <c r="D22" s="319" t="s">
        <v>192</v>
      </c>
      <c r="E22" s="320" t="s">
        <v>810</v>
      </c>
      <c r="F22" s="257"/>
      <c r="G22" s="668" t="s">
        <v>75</v>
      </c>
      <c r="H22" s="257" t="s">
        <v>16</v>
      </c>
      <c r="I22" s="439"/>
      <c r="J22" s="275"/>
      <c r="K22" s="275"/>
      <c r="L22" s="277"/>
      <c r="M22" s="277"/>
      <c r="N22" s="277"/>
      <c r="O22" s="277"/>
      <c r="P22" s="276"/>
      <c r="Q22" s="276"/>
      <c r="R22" s="276"/>
      <c r="S22" s="276"/>
      <c r="T22" s="276"/>
      <c r="U22" s="276"/>
      <c r="V22" s="58"/>
      <c r="X22" s="229">
        <v>1849902246908</v>
      </c>
      <c r="Y22" s="230" t="s">
        <v>95</v>
      </c>
    </row>
    <row r="23" spans="1:25" s="40" customFormat="1" ht="16.350000000000001" customHeight="1" x14ac:dyDescent="0.5">
      <c r="A23" s="300">
        <v>17</v>
      </c>
      <c r="B23" s="641">
        <v>43596</v>
      </c>
      <c r="C23" s="622" t="s">
        <v>69</v>
      </c>
      <c r="D23" s="623" t="s">
        <v>811</v>
      </c>
      <c r="E23" s="624" t="s">
        <v>812</v>
      </c>
      <c r="F23" s="300"/>
      <c r="G23" s="672" t="s">
        <v>75</v>
      </c>
      <c r="H23" s="597" t="s">
        <v>13</v>
      </c>
      <c r="I23" s="444"/>
      <c r="J23" s="55"/>
      <c r="K23" s="55"/>
      <c r="L23" s="55"/>
      <c r="M23" s="55"/>
      <c r="N23" s="55"/>
      <c r="O23" s="55"/>
      <c r="P23" s="56"/>
      <c r="Q23" s="56"/>
      <c r="R23" s="56"/>
      <c r="S23" s="56"/>
      <c r="T23" s="56"/>
      <c r="U23" s="56"/>
      <c r="V23" s="287"/>
      <c r="X23" s="229">
        <v>1849902195343</v>
      </c>
      <c r="Y23" s="230" t="s">
        <v>95</v>
      </c>
    </row>
    <row r="24" spans="1:25" s="40" customFormat="1" ht="16.350000000000001" customHeight="1" x14ac:dyDescent="0.5">
      <c r="A24" s="120">
        <v>18</v>
      </c>
      <c r="B24" s="642">
        <v>43597</v>
      </c>
      <c r="C24" s="288" t="s">
        <v>69</v>
      </c>
      <c r="D24" s="289" t="s">
        <v>813</v>
      </c>
      <c r="E24" s="290" t="s">
        <v>814</v>
      </c>
      <c r="F24" s="120"/>
      <c r="G24" s="603" t="s">
        <v>80</v>
      </c>
      <c r="H24" s="120" t="s">
        <v>17</v>
      </c>
      <c r="I24" s="441"/>
      <c r="J24" s="80"/>
      <c r="K24" s="80"/>
      <c r="L24" s="80"/>
      <c r="M24" s="80"/>
      <c r="N24" s="80"/>
      <c r="O24" s="80"/>
      <c r="P24" s="71"/>
      <c r="Q24" s="71"/>
      <c r="R24" s="71"/>
      <c r="S24" s="71"/>
      <c r="T24" s="71"/>
      <c r="U24" s="71"/>
      <c r="V24" s="73"/>
      <c r="X24" s="229">
        <v>1849902204016</v>
      </c>
      <c r="Y24" s="230" t="s">
        <v>95</v>
      </c>
    </row>
    <row r="25" spans="1:25" s="40" customFormat="1" ht="16.350000000000001" customHeight="1" x14ac:dyDescent="0.5">
      <c r="A25" s="120">
        <v>19</v>
      </c>
      <c r="B25" s="642">
        <v>43599</v>
      </c>
      <c r="C25" s="288" t="s">
        <v>69</v>
      </c>
      <c r="D25" s="289" t="s">
        <v>815</v>
      </c>
      <c r="E25" s="290" t="s">
        <v>816</v>
      </c>
      <c r="F25" s="120"/>
      <c r="G25" s="603" t="s">
        <v>80</v>
      </c>
      <c r="H25" s="120" t="s">
        <v>14</v>
      </c>
      <c r="I25" s="441"/>
      <c r="J25" s="80"/>
      <c r="K25" s="80"/>
      <c r="L25" s="80"/>
      <c r="M25" s="80"/>
      <c r="N25" s="80"/>
      <c r="O25" s="80"/>
      <c r="P25" s="71"/>
      <c r="Q25" s="71"/>
      <c r="R25" s="71"/>
      <c r="S25" s="71"/>
      <c r="T25" s="71"/>
      <c r="U25" s="71"/>
      <c r="V25" s="73"/>
      <c r="X25" s="229">
        <v>1849902213295</v>
      </c>
      <c r="Y25" s="230" t="s">
        <v>95</v>
      </c>
    </row>
    <row r="26" spans="1:25" s="40" customFormat="1" ht="16.350000000000001" customHeight="1" x14ac:dyDescent="0.5">
      <c r="A26" s="246">
        <v>20</v>
      </c>
      <c r="B26" s="359">
        <v>43601</v>
      </c>
      <c r="C26" s="292" t="s">
        <v>69</v>
      </c>
      <c r="D26" s="293" t="s">
        <v>817</v>
      </c>
      <c r="E26" s="294" t="s">
        <v>818</v>
      </c>
      <c r="F26" s="246"/>
      <c r="G26" s="601" t="s">
        <v>80</v>
      </c>
      <c r="H26" s="602" t="s">
        <v>15</v>
      </c>
      <c r="I26" s="443"/>
      <c r="J26" s="101"/>
      <c r="K26" s="101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4"/>
      <c r="X26" s="229">
        <v>1849902177752</v>
      </c>
      <c r="Y26" s="230" t="s">
        <v>95</v>
      </c>
    </row>
    <row r="27" spans="1:25" s="40" customFormat="1" ht="16.350000000000001" customHeight="1" x14ac:dyDescent="0.5">
      <c r="A27" s="257">
        <v>21</v>
      </c>
      <c r="B27" s="643">
        <v>43602</v>
      </c>
      <c r="C27" s="318" t="s">
        <v>69</v>
      </c>
      <c r="D27" s="319" t="s">
        <v>819</v>
      </c>
      <c r="E27" s="320" t="s">
        <v>820</v>
      </c>
      <c r="F27" s="257"/>
      <c r="G27" s="668" t="s">
        <v>75</v>
      </c>
      <c r="H27" s="257" t="s">
        <v>16</v>
      </c>
      <c r="I27" s="439"/>
      <c r="J27" s="275"/>
      <c r="K27" s="275"/>
      <c r="L27" s="275"/>
      <c r="M27" s="275"/>
      <c r="N27" s="275"/>
      <c r="O27" s="275"/>
      <c r="P27" s="276"/>
      <c r="Q27" s="276"/>
      <c r="R27" s="276"/>
      <c r="S27" s="276"/>
      <c r="T27" s="276"/>
      <c r="U27" s="276"/>
      <c r="V27" s="58"/>
      <c r="X27" s="229">
        <v>1849902224548</v>
      </c>
      <c r="Y27" s="230" t="s">
        <v>95</v>
      </c>
    </row>
    <row r="28" spans="1:25" s="40" customFormat="1" ht="16.350000000000001" customHeight="1" x14ac:dyDescent="0.5">
      <c r="A28" s="300">
        <v>22</v>
      </c>
      <c r="B28" s="641">
        <v>43604</v>
      </c>
      <c r="C28" s="622" t="s">
        <v>69</v>
      </c>
      <c r="D28" s="623" t="s">
        <v>821</v>
      </c>
      <c r="E28" s="624" t="s">
        <v>822</v>
      </c>
      <c r="F28" s="300"/>
      <c r="G28" s="672" t="s">
        <v>75</v>
      </c>
      <c r="H28" s="597" t="s">
        <v>13</v>
      </c>
      <c r="I28" s="444"/>
      <c r="J28" s="55"/>
      <c r="K28" s="55"/>
      <c r="L28" s="55"/>
      <c r="M28" s="55"/>
      <c r="N28" s="55"/>
      <c r="O28" s="55"/>
      <c r="P28" s="56"/>
      <c r="Q28" s="56"/>
      <c r="R28" s="56"/>
      <c r="S28" s="56"/>
      <c r="T28" s="56"/>
      <c r="U28" s="56"/>
      <c r="V28" s="287"/>
      <c r="X28" s="229">
        <v>1849902208259</v>
      </c>
      <c r="Y28" s="230" t="s">
        <v>95</v>
      </c>
    </row>
    <row r="29" spans="1:25" s="40" customFormat="1" ht="16.350000000000001" customHeight="1" x14ac:dyDescent="0.5">
      <c r="A29" s="120">
        <v>23</v>
      </c>
      <c r="B29" s="642">
        <v>43605</v>
      </c>
      <c r="C29" s="288" t="s">
        <v>69</v>
      </c>
      <c r="D29" s="289" t="s">
        <v>823</v>
      </c>
      <c r="E29" s="290" t="s">
        <v>308</v>
      </c>
      <c r="F29" s="120" t="s">
        <v>213</v>
      </c>
      <c r="G29" s="603" t="s">
        <v>81</v>
      </c>
      <c r="H29" s="120" t="s">
        <v>17</v>
      </c>
      <c r="I29" s="441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3"/>
      <c r="X29" s="229">
        <v>1849902210911</v>
      </c>
      <c r="Y29" s="230" t="s">
        <v>95</v>
      </c>
    </row>
    <row r="30" spans="1:25" s="40" customFormat="1" ht="16.350000000000001" customHeight="1" x14ac:dyDescent="0.5">
      <c r="A30" s="120">
        <v>24</v>
      </c>
      <c r="B30" s="642">
        <v>43607</v>
      </c>
      <c r="C30" s="288" t="s">
        <v>69</v>
      </c>
      <c r="D30" s="289" t="s">
        <v>824</v>
      </c>
      <c r="E30" s="290" t="s">
        <v>825</v>
      </c>
      <c r="F30" s="120"/>
      <c r="G30" s="603" t="s">
        <v>80</v>
      </c>
      <c r="H30" s="120" t="s">
        <v>14</v>
      </c>
      <c r="I30" s="441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3"/>
      <c r="X30" s="229">
        <v>1849902223991</v>
      </c>
      <c r="Y30" s="230" t="s">
        <v>95</v>
      </c>
    </row>
    <row r="31" spans="1:25" s="40" customFormat="1" ht="16.350000000000001" customHeight="1" x14ac:dyDescent="0.5">
      <c r="A31" s="246">
        <v>25</v>
      </c>
      <c r="B31" s="359">
        <v>43608</v>
      </c>
      <c r="C31" s="292" t="s">
        <v>69</v>
      </c>
      <c r="D31" s="293" t="s">
        <v>826</v>
      </c>
      <c r="E31" s="294" t="s">
        <v>827</v>
      </c>
      <c r="F31" s="246"/>
      <c r="G31" s="601" t="s">
        <v>80</v>
      </c>
      <c r="H31" s="602" t="s">
        <v>15</v>
      </c>
      <c r="I31" s="443"/>
      <c r="J31" s="101"/>
      <c r="K31" s="101"/>
      <c r="L31" s="101"/>
      <c r="M31" s="101"/>
      <c r="N31" s="101"/>
      <c r="O31" s="101"/>
      <c r="P31" s="102"/>
      <c r="Q31" s="102"/>
      <c r="R31" s="102"/>
      <c r="S31" s="102"/>
      <c r="T31" s="102"/>
      <c r="U31" s="102"/>
      <c r="V31" s="104"/>
      <c r="X31" s="229">
        <v>1849902204741</v>
      </c>
      <c r="Y31" s="230" t="s">
        <v>95</v>
      </c>
    </row>
    <row r="32" spans="1:25" s="40" customFormat="1" ht="16.350000000000001" customHeight="1" x14ac:dyDescent="0.5">
      <c r="A32" s="257">
        <v>26</v>
      </c>
      <c r="B32" s="643">
        <v>43632</v>
      </c>
      <c r="C32" s="318" t="s">
        <v>69</v>
      </c>
      <c r="D32" s="319" t="s">
        <v>828</v>
      </c>
      <c r="E32" s="320" t="s">
        <v>829</v>
      </c>
      <c r="F32" s="257" t="s">
        <v>213</v>
      </c>
      <c r="G32" s="668" t="s">
        <v>82</v>
      </c>
      <c r="H32" s="257" t="s">
        <v>16</v>
      </c>
      <c r="I32" s="439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58"/>
      <c r="X32" s="229">
        <v>1849902160116</v>
      </c>
      <c r="Y32" s="230" t="s">
        <v>95</v>
      </c>
    </row>
    <row r="33" spans="1:25" s="40" customFormat="1" ht="16.350000000000001" customHeight="1" x14ac:dyDescent="0.5">
      <c r="A33" s="300">
        <v>27</v>
      </c>
      <c r="B33" s="641">
        <v>43636</v>
      </c>
      <c r="C33" s="622" t="s">
        <v>69</v>
      </c>
      <c r="D33" s="623" t="s">
        <v>830</v>
      </c>
      <c r="E33" s="624" t="s">
        <v>831</v>
      </c>
      <c r="F33" s="300"/>
      <c r="G33" s="672" t="s">
        <v>80</v>
      </c>
      <c r="H33" s="597" t="s">
        <v>13</v>
      </c>
      <c r="I33" s="444"/>
      <c r="J33" s="55"/>
      <c r="K33" s="55"/>
      <c r="L33" s="55"/>
      <c r="M33" s="55"/>
      <c r="N33" s="55"/>
      <c r="O33" s="55"/>
      <c r="P33" s="56"/>
      <c r="Q33" s="56"/>
      <c r="R33" s="56"/>
      <c r="S33" s="56"/>
      <c r="T33" s="56"/>
      <c r="U33" s="56"/>
      <c r="V33" s="287"/>
      <c r="X33" s="229">
        <v>1849902208305</v>
      </c>
      <c r="Y33" s="230" t="s">
        <v>95</v>
      </c>
    </row>
    <row r="34" spans="1:25" s="40" customFormat="1" ht="16.350000000000001" customHeight="1" x14ac:dyDescent="0.5">
      <c r="A34" s="120">
        <v>28</v>
      </c>
      <c r="B34" s="642">
        <v>43642</v>
      </c>
      <c r="C34" s="288" t="s">
        <v>69</v>
      </c>
      <c r="D34" s="289" t="s">
        <v>832</v>
      </c>
      <c r="E34" s="290" t="s">
        <v>833</v>
      </c>
      <c r="F34" s="120"/>
      <c r="G34" s="603" t="s">
        <v>82</v>
      </c>
      <c r="H34" s="120" t="s">
        <v>17</v>
      </c>
      <c r="I34" s="441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3"/>
      <c r="X34" s="229">
        <v>1129902271640</v>
      </c>
      <c r="Y34" s="230" t="s">
        <v>95</v>
      </c>
    </row>
    <row r="35" spans="1:25" s="40" customFormat="1" ht="16.350000000000001" customHeight="1" x14ac:dyDescent="0.5">
      <c r="A35" s="120">
        <v>29</v>
      </c>
      <c r="B35" s="642">
        <v>43671</v>
      </c>
      <c r="C35" s="288" t="s">
        <v>69</v>
      </c>
      <c r="D35" s="289" t="s">
        <v>834</v>
      </c>
      <c r="E35" s="290" t="s">
        <v>835</v>
      </c>
      <c r="F35" s="120"/>
      <c r="G35" s="865" t="s">
        <v>82</v>
      </c>
      <c r="H35" s="120" t="s">
        <v>14</v>
      </c>
      <c r="I35" s="441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3"/>
      <c r="X35" s="229">
        <v>1849902184066</v>
      </c>
      <c r="Y35" s="230" t="s">
        <v>95</v>
      </c>
    </row>
    <row r="36" spans="1:25" s="40" customFormat="1" ht="16.350000000000001" customHeight="1" x14ac:dyDescent="0.5">
      <c r="A36" s="246">
        <v>30</v>
      </c>
      <c r="B36" s="359">
        <v>43672</v>
      </c>
      <c r="C36" s="292" t="s">
        <v>69</v>
      </c>
      <c r="D36" s="293" t="s">
        <v>836</v>
      </c>
      <c r="E36" s="294" t="s">
        <v>837</v>
      </c>
      <c r="F36" s="246"/>
      <c r="G36" s="601" t="s">
        <v>80</v>
      </c>
      <c r="H36" s="602" t="s">
        <v>15</v>
      </c>
      <c r="I36" s="443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4"/>
      <c r="X36" s="229">
        <v>1809902638903</v>
      </c>
      <c r="Y36" s="230" t="s">
        <v>95</v>
      </c>
    </row>
    <row r="37" spans="1:25" s="40" customFormat="1" ht="16.350000000000001" customHeight="1" x14ac:dyDescent="0.5">
      <c r="A37" s="257">
        <v>31</v>
      </c>
      <c r="B37" s="643">
        <v>43673</v>
      </c>
      <c r="C37" s="318" t="s">
        <v>69</v>
      </c>
      <c r="D37" s="319" t="s">
        <v>838</v>
      </c>
      <c r="E37" s="320" t="s">
        <v>839</v>
      </c>
      <c r="F37" s="257"/>
      <c r="G37" s="668" t="s">
        <v>81</v>
      </c>
      <c r="H37" s="257" t="s">
        <v>16</v>
      </c>
      <c r="I37" s="581"/>
      <c r="J37" s="332"/>
      <c r="K37" s="332"/>
      <c r="L37" s="332"/>
      <c r="M37" s="332"/>
      <c r="N37" s="332"/>
      <c r="O37" s="332"/>
      <c r="P37" s="333"/>
      <c r="Q37" s="333"/>
      <c r="R37" s="333"/>
      <c r="S37" s="333"/>
      <c r="T37" s="333"/>
      <c r="U37" s="333"/>
      <c r="V37" s="335"/>
      <c r="W37" s="282"/>
      <c r="X37" s="229">
        <v>1848400017723</v>
      </c>
      <c r="Y37" s="230" t="s">
        <v>95</v>
      </c>
    </row>
    <row r="38" spans="1:25" s="40" customFormat="1" ht="16.350000000000001" customHeight="1" x14ac:dyDescent="0.5">
      <c r="A38" s="300">
        <v>32</v>
      </c>
      <c r="B38" s="336">
        <v>43675</v>
      </c>
      <c r="C38" s="622" t="s">
        <v>69</v>
      </c>
      <c r="D38" s="623" t="s">
        <v>1076</v>
      </c>
      <c r="E38" s="624" t="s">
        <v>840</v>
      </c>
      <c r="F38" s="300" t="s">
        <v>213</v>
      </c>
      <c r="G38" s="672" t="s">
        <v>75</v>
      </c>
      <c r="H38" s="597" t="s">
        <v>13</v>
      </c>
      <c r="I38" s="582"/>
      <c r="J38" s="537"/>
      <c r="K38" s="537"/>
      <c r="L38" s="537"/>
      <c r="M38" s="537"/>
      <c r="N38" s="537"/>
      <c r="O38" s="537"/>
      <c r="P38" s="538"/>
      <c r="Q38" s="538"/>
      <c r="R38" s="538"/>
      <c r="S38" s="538"/>
      <c r="T38" s="538"/>
      <c r="U38" s="538"/>
      <c r="V38" s="554"/>
      <c r="W38" s="282"/>
      <c r="X38" s="229">
        <v>1849902205713</v>
      </c>
      <c r="Y38" s="230" t="s">
        <v>95</v>
      </c>
    </row>
    <row r="39" spans="1:25" s="40" customFormat="1" ht="16.350000000000001" customHeight="1" x14ac:dyDescent="0.5">
      <c r="A39" s="120">
        <v>33</v>
      </c>
      <c r="B39" s="336">
        <v>43676</v>
      </c>
      <c r="C39" s="288" t="s">
        <v>69</v>
      </c>
      <c r="D39" s="289" t="s">
        <v>275</v>
      </c>
      <c r="E39" s="290" t="s">
        <v>841</v>
      </c>
      <c r="F39" s="120"/>
      <c r="G39" s="603" t="s">
        <v>82</v>
      </c>
      <c r="H39" s="120" t="s">
        <v>17</v>
      </c>
      <c r="I39" s="583"/>
      <c r="J39" s="530"/>
      <c r="K39" s="530"/>
      <c r="L39" s="530"/>
      <c r="M39" s="530"/>
      <c r="N39" s="530"/>
      <c r="O39" s="530"/>
      <c r="P39" s="531"/>
      <c r="Q39" s="531"/>
      <c r="R39" s="531"/>
      <c r="S39" s="531"/>
      <c r="T39" s="531"/>
      <c r="U39" s="531"/>
      <c r="V39" s="532"/>
      <c r="W39" s="282"/>
      <c r="X39" s="229">
        <v>1849902251499</v>
      </c>
      <c r="Y39" s="230" t="s">
        <v>95</v>
      </c>
    </row>
    <row r="40" spans="1:25" s="40" customFormat="1" ht="16.350000000000001" customHeight="1" x14ac:dyDescent="0.5">
      <c r="A40" s="120">
        <v>34</v>
      </c>
      <c r="B40" s="595">
        <v>43685</v>
      </c>
      <c r="C40" s="288" t="s">
        <v>69</v>
      </c>
      <c r="D40" s="289" t="s">
        <v>842</v>
      </c>
      <c r="E40" s="290" t="s">
        <v>843</v>
      </c>
      <c r="F40" s="120"/>
      <c r="G40" s="603" t="s">
        <v>75</v>
      </c>
      <c r="H40" s="120" t="s">
        <v>14</v>
      </c>
      <c r="I40" s="583"/>
      <c r="J40" s="530"/>
      <c r="K40" s="530"/>
      <c r="L40" s="530"/>
      <c r="M40" s="530"/>
      <c r="N40" s="530"/>
      <c r="O40" s="530"/>
      <c r="P40" s="531"/>
      <c r="Q40" s="531"/>
      <c r="R40" s="531"/>
      <c r="S40" s="531"/>
      <c r="T40" s="531"/>
      <c r="U40" s="531"/>
      <c r="V40" s="532"/>
      <c r="W40" s="282"/>
      <c r="X40" s="229">
        <v>1849902179852</v>
      </c>
      <c r="Y40" s="230" t="s">
        <v>95</v>
      </c>
    </row>
    <row r="41" spans="1:25" s="40" customFormat="1" ht="16.350000000000001" customHeight="1" x14ac:dyDescent="0.5">
      <c r="A41" s="246">
        <v>35</v>
      </c>
      <c r="B41" s="628">
        <v>43686</v>
      </c>
      <c r="C41" s="292" t="s">
        <v>69</v>
      </c>
      <c r="D41" s="293" t="s">
        <v>844</v>
      </c>
      <c r="E41" s="294" t="s">
        <v>845</v>
      </c>
      <c r="F41" s="246"/>
      <c r="G41" s="601" t="s">
        <v>75</v>
      </c>
      <c r="H41" s="602" t="s">
        <v>15</v>
      </c>
      <c r="I41" s="584"/>
      <c r="J41" s="525"/>
      <c r="K41" s="525"/>
      <c r="L41" s="525"/>
      <c r="M41" s="525"/>
      <c r="N41" s="525"/>
      <c r="O41" s="525"/>
      <c r="P41" s="524"/>
      <c r="Q41" s="524"/>
      <c r="R41" s="524"/>
      <c r="S41" s="524"/>
      <c r="T41" s="524"/>
      <c r="U41" s="524"/>
      <c r="V41" s="542"/>
      <c r="W41" s="282"/>
      <c r="X41" s="229">
        <v>1849902146849</v>
      </c>
      <c r="Y41" s="230" t="s">
        <v>95</v>
      </c>
    </row>
    <row r="42" spans="1:25" s="40" customFormat="1" ht="16.350000000000001" customHeight="1" x14ac:dyDescent="0.5">
      <c r="A42" s="300">
        <v>36</v>
      </c>
      <c r="B42" s="595">
        <v>43688</v>
      </c>
      <c r="C42" s="622" t="s">
        <v>69</v>
      </c>
      <c r="D42" s="623" t="s">
        <v>846</v>
      </c>
      <c r="E42" s="624" t="s">
        <v>847</v>
      </c>
      <c r="F42" s="673"/>
      <c r="G42" s="674" t="s">
        <v>80</v>
      </c>
      <c r="H42" s="257" t="s">
        <v>16</v>
      </c>
      <c r="I42" s="582"/>
      <c r="J42" s="537"/>
      <c r="K42" s="537"/>
      <c r="L42" s="537"/>
      <c r="M42" s="537"/>
      <c r="N42" s="537"/>
      <c r="O42" s="537"/>
      <c r="P42" s="538"/>
      <c r="Q42" s="538"/>
      <c r="R42" s="538"/>
      <c r="S42" s="538"/>
      <c r="T42" s="538"/>
      <c r="U42" s="538"/>
      <c r="V42" s="554"/>
      <c r="W42" s="282"/>
      <c r="X42" s="229">
        <v>1848100066486</v>
      </c>
      <c r="Y42" s="230" t="s">
        <v>95</v>
      </c>
    </row>
    <row r="43" spans="1:25" s="40" customFormat="1" ht="16.350000000000001" customHeight="1" x14ac:dyDescent="0.5">
      <c r="A43" s="300">
        <v>37</v>
      </c>
      <c r="B43" s="336">
        <v>43707</v>
      </c>
      <c r="C43" s="622" t="s">
        <v>69</v>
      </c>
      <c r="D43" s="623" t="s">
        <v>848</v>
      </c>
      <c r="E43" s="624" t="s">
        <v>849</v>
      </c>
      <c r="F43" s="300"/>
      <c r="G43" s="869" t="s">
        <v>82</v>
      </c>
      <c r="H43" s="597" t="s">
        <v>13</v>
      </c>
      <c r="I43" s="582"/>
      <c r="J43" s="537"/>
      <c r="K43" s="537"/>
      <c r="L43" s="537"/>
      <c r="M43" s="537"/>
      <c r="N43" s="537"/>
      <c r="O43" s="537"/>
      <c r="P43" s="538"/>
      <c r="Q43" s="538"/>
      <c r="R43" s="538"/>
      <c r="S43" s="538"/>
      <c r="T43" s="538"/>
      <c r="U43" s="538"/>
      <c r="V43" s="554"/>
      <c r="W43" s="282"/>
      <c r="X43" s="229">
        <v>1849902217193</v>
      </c>
      <c r="Y43" s="230" t="s">
        <v>95</v>
      </c>
    </row>
    <row r="44" spans="1:25" s="40" customFormat="1" ht="16.350000000000001" customHeight="1" x14ac:dyDescent="0.5">
      <c r="A44" s="120">
        <v>38</v>
      </c>
      <c r="B44" s="595">
        <v>43714</v>
      </c>
      <c r="C44" s="288" t="s">
        <v>69</v>
      </c>
      <c r="D44" s="289" t="s">
        <v>621</v>
      </c>
      <c r="E44" s="290" t="s">
        <v>850</v>
      </c>
      <c r="F44" s="120"/>
      <c r="G44" s="603" t="s">
        <v>80</v>
      </c>
      <c r="H44" s="120" t="s">
        <v>17</v>
      </c>
      <c r="I44" s="583"/>
      <c r="J44" s="530"/>
      <c r="K44" s="530"/>
      <c r="L44" s="530"/>
      <c r="M44" s="530"/>
      <c r="N44" s="530"/>
      <c r="O44" s="530"/>
      <c r="P44" s="531"/>
      <c r="Q44" s="531"/>
      <c r="R44" s="531"/>
      <c r="S44" s="531"/>
      <c r="T44" s="531"/>
      <c r="U44" s="531"/>
      <c r="V44" s="532"/>
      <c r="W44" s="282"/>
      <c r="X44" s="229">
        <v>1849902181075</v>
      </c>
      <c r="Y44" s="230" t="s">
        <v>95</v>
      </c>
    </row>
    <row r="45" spans="1:25" s="40" customFormat="1" ht="16.350000000000001" customHeight="1" x14ac:dyDescent="0.5">
      <c r="A45" s="120">
        <v>39</v>
      </c>
      <c r="B45" s="336">
        <v>43756</v>
      </c>
      <c r="C45" s="288" t="s">
        <v>69</v>
      </c>
      <c r="D45" s="289" t="s">
        <v>851</v>
      </c>
      <c r="E45" s="290" t="s">
        <v>852</v>
      </c>
      <c r="F45" s="120"/>
      <c r="G45" s="865" t="s">
        <v>81</v>
      </c>
      <c r="H45" s="120" t="s">
        <v>14</v>
      </c>
      <c r="I45" s="583"/>
      <c r="J45" s="530"/>
      <c r="K45" s="530"/>
      <c r="L45" s="530"/>
      <c r="M45" s="530"/>
      <c r="N45" s="530"/>
      <c r="O45" s="530"/>
      <c r="P45" s="531"/>
      <c r="Q45" s="531"/>
      <c r="R45" s="531"/>
      <c r="S45" s="531"/>
      <c r="T45" s="531"/>
      <c r="U45" s="531"/>
      <c r="V45" s="532"/>
      <c r="W45" s="282"/>
      <c r="X45" s="229">
        <v>1849902223690</v>
      </c>
      <c r="Y45" s="230" t="s">
        <v>95</v>
      </c>
    </row>
    <row r="46" spans="1:25" s="40" customFormat="1" ht="13.5" customHeight="1" x14ac:dyDescent="0.5">
      <c r="A46" s="246">
        <v>40</v>
      </c>
      <c r="B46" s="757">
        <v>45667</v>
      </c>
      <c r="C46" s="694" t="s">
        <v>69</v>
      </c>
      <c r="D46" s="695" t="s">
        <v>853</v>
      </c>
      <c r="E46" s="696" t="s">
        <v>854</v>
      </c>
      <c r="F46" s="697" t="s">
        <v>213</v>
      </c>
      <c r="G46" s="763" t="s">
        <v>80</v>
      </c>
      <c r="H46" s="729" t="s">
        <v>15</v>
      </c>
      <c r="I46" s="585"/>
      <c r="J46" s="523"/>
      <c r="K46" s="523"/>
      <c r="L46" s="523"/>
      <c r="M46" s="523"/>
      <c r="N46" s="523"/>
      <c r="O46" s="523"/>
      <c r="P46" s="524"/>
      <c r="Q46" s="524"/>
      <c r="R46" s="524"/>
      <c r="S46" s="524"/>
      <c r="T46" s="524"/>
      <c r="U46" s="524"/>
      <c r="V46" s="542"/>
      <c r="W46" s="282"/>
      <c r="X46" s="719">
        <v>1840501077635</v>
      </c>
      <c r="Y46" s="720" t="s">
        <v>566</v>
      </c>
    </row>
    <row r="47" spans="1:25" s="40" customFormat="1" ht="4.9000000000000004" customHeight="1" x14ac:dyDescent="0.5">
      <c r="A47" s="758"/>
      <c r="B47" s="759"/>
      <c r="C47" s="758"/>
      <c r="D47" s="760"/>
      <c r="E47" s="761"/>
      <c r="F47" s="758"/>
      <c r="G47" s="758"/>
      <c r="H47" s="758"/>
      <c r="I47" s="758"/>
      <c r="J47" s="758"/>
      <c r="K47" s="758"/>
      <c r="L47" s="758"/>
      <c r="M47" s="758"/>
      <c r="N47" s="758"/>
      <c r="O47" s="758"/>
      <c r="P47" s="761"/>
      <c r="Q47" s="761"/>
      <c r="R47" s="761"/>
      <c r="S47" s="761"/>
      <c r="T47" s="761"/>
      <c r="U47" s="761"/>
      <c r="V47" s="762"/>
      <c r="W47" s="282"/>
      <c r="X47" s="229"/>
      <c r="Y47" s="230"/>
    </row>
    <row r="48" spans="1:25" s="40" customFormat="1" ht="16.350000000000001" customHeight="1" x14ac:dyDescent="0.5">
      <c r="A48" s="178"/>
      <c r="B48" s="432" t="s">
        <v>24</v>
      </c>
      <c r="C48" s="180"/>
      <c r="E48" s="180">
        <f>H48+N48</f>
        <v>40</v>
      </c>
      <c r="F48" s="181" t="s">
        <v>6</v>
      </c>
      <c r="G48" s="445" t="s">
        <v>11</v>
      </c>
      <c r="H48" s="183">
        <f>COUNTIF($C$7:$C$47,"ช")</f>
        <v>9</v>
      </c>
      <c r="J48" s="183" t="s">
        <v>8</v>
      </c>
      <c r="L48" s="179" t="s">
        <v>7</v>
      </c>
      <c r="M48" s="179"/>
      <c r="N48" s="180">
        <f>COUNTIF($C$7:$C$47,"ญ")</f>
        <v>31</v>
      </c>
      <c r="P48" s="183" t="s">
        <v>8</v>
      </c>
      <c r="V48" s="178"/>
      <c r="X48" s="229"/>
      <c r="Y48" s="230"/>
    </row>
    <row r="49" spans="1:25" s="40" customFormat="1" ht="17.100000000000001" hidden="1" customHeight="1" x14ac:dyDescent="0.5">
      <c r="A49" s="184"/>
      <c r="B49" s="433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X49" s="229"/>
      <c r="Y49" s="230"/>
    </row>
    <row r="50" spans="1:25" ht="15" hidden="1" customHeight="1" x14ac:dyDescent="0.5">
      <c r="A50" s="184"/>
      <c r="B50" s="434"/>
      <c r="D50" s="185" t="s">
        <v>13</v>
      </c>
      <c r="E50" s="185">
        <f>COUNTIF($H$7:$H$46,"แดง")</f>
        <v>8</v>
      </c>
      <c r="F50" s="184"/>
      <c r="G50" s="781" t="s">
        <v>75</v>
      </c>
      <c r="H50" s="781">
        <f>COUNTIF($G$7:$G$46,"อังกฤษ")</f>
        <v>14</v>
      </c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</row>
    <row r="51" spans="1:25" ht="15" hidden="1" customHeight="1" x14ac:dyDescent="0.5">
      <c r="A51" s="184"/>
      <c r="B51" s="434"/>
      <c r="D51" s="185" t="s">
        <v>14</v>
      </c>
      <c r="E51" s="185">
        <f>COUNTIF($H$7:$H$46,"เหลือง")</f>
        <v>8</v>
      </c>
      <c r="F51" s="184"/>
      <c r="G51" s="781" t="s">
        <v>81</v>
      </c>
      <c r="H51" s="782">
        <f>COUNTIF($G$7:$G$46,"ฝรั่งเศส")</f>
        <v>4</v>
      </c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</row>
    <row r="52" spans="1:25" ht="15" hidden="1" customHeight="1" x14ac:dyDescent="0.5">
      <c r="A52" s="184"/>
      <c r="B52" s="434"/>
      <c r="D52" s="185" t="s">
        <v>15</v>
      </c>
      <c r="E52" s="185">
        <f>COUNTIF($H$7:$H$46,"น้ำเงิน")</f>
        <v>8</v>
      </c>
      <c r="F52" s="184"/>
      <c r="G52" s="781" t="s">
        <v>80</v>
      </c>
      <c r="H52" s="782">
        <f>COUNTIF($G$7:$G$46,"จีน")</f>
        <v>13</v>
      </c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</row>
    <row r="53" spans="1:25" ht="15" hidden="1" customHeight="1" x14ac:dyDescent="0.5">
      <c r="A53" s="184"/>
      <c r="B53" s="434"/>
      <c r="D53" s="185" t="s">
        <v>16</v>
      </c>
      <c r="E53" s="185">
        <f>COUNTIF($H$7:$H$46,"ม่วง")</f>
        <v>8</v>
      </c>
      <c r="F53" s="184"/>
      <c r="G53" s="781" t="s">
        <v>82</v>
      </c>
      <c r="H53" s="782">
        <f>COUNTIF($G$7:$G$46,"ญี่ปุ่น")</f>
        <v>9</v>
      </c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</row>
    <row r="54" spans="1:25" ht="15" hidden="1" customHeight="1" x14ac:dyDescent="0.5">
      <c r="A54" s="184"/>
      <c r="B54" s="434"/>
      <c r="D54" s="185" t="s">
        <v>17</v>
      </c>
      <c r="E54" s="185">
        <f>COUNTIF($H$7:$H$46,"ฟ้า")</f>
        <v>8</v>
      </c>
      <c r="F54" s="184"/>
      <c r="G54" s="783" t="s">
        <v>5</v>
      </c>
      <c r="H54" s="783">
        <f>SUM(H50:H53)</f>
        <v>40</v>
      </c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</row>
    <row r="55" spans="1:25" ht="15" hidden="1" customHeight="1" x14ac:dyDescent="0.5">
      <c r="A55" s="184"/>
      <c r="B55" s="434"/>
      <c r="D55" s="731" t="s">
        <v>5</v>
      </c>
      <c r="E55" s="731">
        <f>SUM(E50:E54)</f>
        <v>40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</row>
    <row r="57" spans="1:25" ht="15" customHeight="1" x14ac:dyDescent="0.5">
      <c r="A57" s="604"/>
      <c r="B57" s="605"/>
      <c r="C57" s="551"/>
      <c r="D57" s="606"/>
      <c r="E57" s="606"/>
      <c r="F57" s="604"/>
      <c r="G57" s="604"/>
      <c r="H57" s="604"/>
      <c r="I57" s="604"/>
      <c r="J57" s="604"/>
      <c r="K57" s="604"/>
      <c r="L57" s="604"/>
    </row>
    <row r="58" spans="1:25" ht="15" customHeight="1" x14ac:dyDescent="0.5">
      <c r="A58" s="604"/>
      <c r="B58" s="605"/>
      <c r="C58" s="551"/>
      <c r="D58" s="606"/>
      <c r="E58" s="606"/>
      <c r="F58" s="604"/>
      <c r="G58" s="604"/>
      <c r="H58" s="604"/>
      <c r="I58" s="604"/>
      <c r="J58" s="604"/>
      <c r="K58" s="604"/>
      <c r="L58" s="604"/>
    </row>
    <row r="59" spans="1:25" ht="15" customHeight="1" x14ac:dyDescent="0.5">
      <c r="A59" s="604"/>
      <c r="B59" s="605"/>
      <c r="C59" s="551"/>
      <c r="D59" s="606"/>
      <c r="E59" s="606"/>
      <c r="F59" s="604"/>
      <c r="G59" s="604"/>
      <c r="H59" s="604"/>
      <c r="I59" s="604"/>
      <c r="J59" s="604"/>
      <c r="K59" s="604"/>
      <c r="L59" s="604"/>
    </row>
    <row r="60" spans="1:25" ht="15" customHeight="1" x14ac:dyDescent="0.5">
      <c r="A60" s="604"/>
      <c r="B60" s="605"/>
      <c r="C60" s="551"/>
      <c r="D60" s="606"/>
      <c r="E60" s="606"/>
      <c r="F60" s="604"/>
      <c r="G60" s="604"/>
      <c r="H60" s="604"/>
      <c r="I60" s="604"/>
      <c r="J60" s="604"/>
      <c r="K60" s="604"/>
      <c r="L60" s="604"/>
    </row>
    <row r="61" spans="1:25" ht="15" customHeight="1" x14ac:dyDescent="0.5">
      <c r="A61" s="604"/>
      <c r="B61" s="605"/>
      <c r="C61" s="551"/>
      <c r="D61" s="606"/>
      <c r="E61" s="606"/>
      <c r="F61" s="604"/>
      <c r="G61" s="604"/>
      <c r="H61" s="604"/>
      <c r="I61" s="604"/>
      <c r="J61" s="604"/>
      <c r="K61" s="604"/>
      <c r="L61" s="604"/>
    </row>
    <row r="62" spans="1:25" ht="15" customHeight="1" x14ac:dyDescent="0.5">
      <c r="A62" s="604"/>
      <c r="B62" s="605"/>
      <c r="C62" s="551"/>
      <c r="D62" s="606"/>
      <c r="E62" s="606"/>
      <c r="F62" s="604"/>
      <c r="G62" s="604"/>
      <c r="H62" s="604"/>
      <c r="I62" s="604"/>
      <c r="J62" s="604"/>
      <c r="K62" s="604"/>
      <c r="L62" s="604"/>
    </row>
    <row r="63" spans="1:25" ht="15" customHeight="1" x14ac:dyDescent="0.5">
      <c r="A63" s="604"/>
      <c r="B63" s="605"/>
      <c r="C63" s="551"/>
      <c r="D63" s="606"/>
      <c r="E63" s="606"/>
      <c r="F63" s="604"/>
      <c r="G63" s="604"/>
      <c r="H63" s="604"/>
      <c r="I63" s="604"/>
      <c r="J63" s="604"/>
      <c r="K63" s="604"/>
      <c r="L63" s="604"/>
    </row>
    <row r="64" spans="1:25" ht="15" customHeight="1" x14ac:dyDescent="0.5">
      <c r="A64" s="604"/>
      <c r="B64" s="605"/>
      <c r="C64" s="551"/>
      <c r="D64" s="606"/>
      <c r="E64" s="606"/>
      <c r="F64" s="604"/>
      <c r="G64" s="604"/>
      <c r="H64" s="604"/>
      <c r="I64" s="604"/>
      <c r="J64" s="604"/>
      <c r="K64" s="604"/>
      <c r="L64" s="604"/>
    </row>
    <row r="65" spans="1:12" ht="15" customHeight="1" x14ac:dyDescent="0.5">
      <c r="A65" s="604"/>
      <c r="B65" s="605"/>
      <c r="C65" s="551"/>
      <c r="D65" s="606"/>
      <c r="E65" s="606"/>
      <c r="F65" s="604"/>
      <c r="G65" s="604"/>
      <c r="H65" s="604"/>
      <c r="I65" s="604"/>
      <c r="J65" s="604"/>
      <c r="K65" s="604"/>
      <c r="L65" s="604"/>
    </row>
  </sheetData>
  <mergeCells count="9">
    <mergeCell ref="T4:U4"/>
    <mergeCell ref="F5:F6"/>
    <mergeCell ref="H5:H6"/>
    <mergeCell ref="G5:G6"/>
    <mergeCell ref="A5:A6"/>
    <mergeCell ref="B5:B6"/>
    <mergeCell ref="C5:C6"/>
    <mergeCell ref="D5:D6"/>
    <mergeCell ref="E5:E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62"/>
  <sheetViews>
    <sheetView zoomScale="120" zoomScaleNormal="120" workbookViewId="0">
      <selection activeCell="AE16" sqref="AE16"/>
    </sheetView>
  </sheetViews>
  <sheetFormatPr defaultColWidth="9.140625" defaultRowHeight="15" customHeight="1" x14ac:dyDescent="0.5"/>
  <cols>
    <col min="1" max="1" width="5" style="25" customWidth="1"/>
    <col min="2" max="2" width="9.85546875" style="435" customWidth="1"/>
    <col min="3" max="3" width="3.140625" style="184" customWidth="1"/>
    <col min="4" max="4" width="9.42578125" style="395" customWidth="1"/>
    <col min="5" max="5" width="11" style="395" customWidth="1"/>
    <col min="6" max="6" width="8.85546875" style="25" customWidth="1"/>
    <col min="7" max="7" width="5.140625" style="25" customWidth="1"/>
    <col min="8" max="23" width="3" style="25" customWidth="1"/>
    <col min="24" max="24" width="5.140625" style="25" hidden="1" customWidth="1"/>
    <col min="25" max="25" width="22" style="198" hidden="1" customWidth="1"/>
    <col min="26" max="26" width="23.140625" style="25" hidden="1" customWidth="1"/>
    <col min="27" max="27" width="9.140625" style="25"/>
    <col min="28" max="28" width="6.140625" style="25" customWidth="1"/>
    <col min="29" max="29" width="2.5703125" style="25" customWidth="1"/>
    <col min="30" max="30" width="5.42578125" style="25" customWidth="1"/>
    <col min="31" max="31" width="5" style="25" customWidth="1"/>
    <col min="32" max="32" width="6.7109375" style="25" customWidth="1"/>
    <col min="33" max="33" width="15.5703125" style="25" customWidth="1"/>
    <col min="34" max="34" width="10.140625" style="25" customWidth="1"/>
    <col min="35" max="16384" width="9.140625" style="25"/>
  </cols>
  <sheetData>
    <row r="1" spans="1:35" ht="18" customHeight="1" x14ac:dyDescent="0.5">
      <c r="B1" s="416" t="s">
        <v>57</v>
      </c>
      <c r="C1" s="25"/>
      <c r="D1" s="35"/>
      <c r="E1" s="387" t="str">
        <f>'ยอด ม.4'!D1</f>
        <v xml:space="preserve">      ภาคเรียนที่ 1  ปีการศึกษา 2569</v>
      </c>
      <c r="K1" s="25" t="s">
        <v>25</v>
      </c>
      <c r="P1" s="25" t="str">
        <f>'ยอด ม.4'!B24</f>
        <v>นางปัทมา  ทองถึง</v>
      </c>
    </row>
    <row r="2" spans="1:35" ht="18" customHeight="1" x14ac:dyDescent="0.5">
      <c r="B2" s="417" t="s">
        <v>47</v>
      </c>
      <c r="C2" s="25"/>
      <c r="D2" s="35"/>
      <c r="E2" s="387" t="s">
        <v>64</v>
      </c>
      <c r="K2" s="25" t="s">
        <v>48</v>
      </c>
      <c r="P2" s="25" t="str">
        <f>'ยอด ม.4'!B25</f>
        <v xml:space="preserve">นางสาวอัสวาณี  สามะ  </v>
      </c>
    </row>
    <row r="3" spans="1:35" s="35" customFormat="1" ht="17.25" customHeight="1" x14ac:dyDescent="0.5">
      <c r="A3" s="31" t="s">
        <v>925</v>
      </c>
      <c r="B3" s="418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S3" s="25"/>
      <c r="T3" s="25"/>
      <c r="U3" s="25"/>
      <c r="V3" s="25"/>
      <c r="Y3" s="198"/>
    </row>
    <row r="4" spans="1:35" s="35" customFormat="1" ht="17.25" customHeight="1" x14ac:dyDescent="0.5">
      <c r="A4" s="25" t="s">
        <v>49</v>
      </c>
      <c r="B4" s="418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S4" s="31"/>
      <c r="T4" s="36" t="s">
        <v>50</v>
      </c>
      <c r="U4" s="884">
        <f>'ยอด ม.4'!F24</f>
        <v>722</v>
      </c>
      <c r="V4" s="884"/>
      <c r="Y4" s="198"/>
    </row>
    <row r="5" spans="1:35" s="40" customFormat="1" ht="18" customHeight="1" x14ac:dyDescent="0.5">
      <c r="A5" s="885" t="s">
        <v>0</v>
      </c>
      <c r="B5" s="905" t="s">
        <v>1</v>
      </c>
      <c r="C5" s="889" t="s">
        <v>2</v>
      </c>
      <c r="D5" s="891" t="s">
        <v>9</v>
      </c>
      <c r="E5" s="893" t="s">
        <v>4</v>
      </c>
      <c r="F5" s="885" t="s">
        <v>39</v>
      </c>
      <c r="G5" s="907" t="s">
        <v>3</v>
      </c>
      <c r="H5" s="436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4"/>
      <c r="W5" s="313"/>
      <c r="Y5" s="206"/>
    </row>
    <row r="6" spans="1:35" s="40" customFormat="1" ht="18" customHeight="1" x14ac:dyDescent="0.5">
      <c r="A6" s="886"/>
      <c r="B6" s="906"/>
      <c r="C6" s="890"/>
      <c r="D6" s="892"/>
      <c r="E6" s="894"/>
      <c r="F6" s="895"/>
      <c r="G6" s="907"/>
      <c r="H6" s="437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10"/>
      <c r="W6" s="316"/>
      <c r="Y6" s="212" t="s">
        <v>93</v>
      </c>
      <c r="Z6" s="213" t="s">
        <v>94</v>
      </c>
    </row>
    <row r="7" spans="1:35" s="40" customFormat="1" ht="15.75" customHeight="1" x14ac:dyDescent="0.5">
      <c r="A7" s="257">
        <v>1</v>
      </c>
      <c r="B7" s="643">
        <v>43507</v>
      </c>
      <c r="C7" s="318" t="s">
        <v>133</v>
      </c>
      <c r="D7" s="319" t="s">
        <v>862</v>
      </c>
      <c r="E7" s="320" t="s">
        <v>863</v>
      </c>
      <c r="F7" s="318" t="s">
        <v>75</v>
      </c>
      <c r="G7" s="257" t="s">
        <v>13</v>
      </c>
      <c r="H7" s="273"/>
      <c r="I7" s="439"/>
      <c r="J7" s="274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58"/>
      <c r="Y7" s="206">
        <v>1849902233067</v>
      </c>
      <c r="Z7" s="40" t="s">
        <v>95</v>
      </c>
    </row>
    <row r="8" spans="1:35" s="40" customFormat="1" ht="16.350000000000001" customHeight="1" x14ac:dyDescent="0.5">
      <c r="A8" s="120">
        <v>2</v>
      </c>
      <c r="B8" s="642">
        <v>43580</v>
      </c>
      <c r="C8" s="288" t="s">
        <v>133</v>
      </c>
      <c r="D8" s="289" t="s">
        <v>1070</v>
      </c>
      <c r="E8" s="290" t="s">
        <v>1071</v>
      </c>
      <c r="F8" s="288" t="s">
        <v>75</v>
      </c>
      <c r="G8" s="120" t="s">
        <v>17</v>
      </c>
      <c r="H8" s="279"/>
      <c r="I8" s="279"/>
      <c r="J8" s="2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3"/>
      <c r="Y8" s="206">
        <v>1840201327741</v>
      </c>
      <c r="Z8" s="40" t="s">
        <v>95</v>
      </c>
      <c r="AB8" s="435"/>
      <c r="AC8" s="184"/>
      <c r="AD8" s="395"/>
      <c r="AE8" s="395"/>
      <c r="AF8" s="25"/>
      <c r="AG8" s="435"/>
      <c r="AH8" s="25"/>
      <c r="AI8" s="185"/>
    </row>
    <row r="9" spans="1:35" s="40" customFormat="1" ht="16.350000000000001" customHeight="1" x14ac:dyDescent="0.5">
      <c r="A9" s="120">
        <v>3</v>
      </c>
      <c r="B9" s="502">
        <v>43584</v>
      </c>
      <c r="C9" s="163" t="s">
        <v>133</v>
      </c>
      <c r="D9" s="164" t="s">
        <v>864</v>
      </c>
      <c r="E9" s="165" t="s">
        <v>865</v>
      </c>
      <c r="F9" s="163" t="s">
        <v>75</v>
      </c>
      <c r="G9" s="168" t="s">
        <v>14</v>
      </c>
      <c r="H9" s="803"/>
      <c r="I9" s="803"/>
      <c r="J9" s="280"/>
      <c r="K9" s="80"/>
      <c r="L9" s="245"/>
      <c r="M9" s="245"/>
      <c r="N9" s="245"/>
      <c r="O9" s="245"/>
      <c r="P9" s="71"/>
      <c r="Q9" s="71"/>
      <c r="R9" s="71"/>
      <c r="S9" s="71"/>
      <c r="T9" s="71"/>
      <c r="U9" s="71"/>
      <c r="V9" s="71"/>
      <c r="W9" s="73"/>
      <c r="Y9" s="206">
        <v>1849902258795</v>
      </c>
      <c r="Z9" s="40" t="s">
        <v>95</v>
      </c>
    </row>
    <row r="10" spans="1:35" s="40" customFormat="1" ht="16.350000000000001" customHeight="1" x14ac:dyDescent="0.5">
      <c r="A10" s="120">
        <v>4</v>
      </c>
      <c r="B10" s="642">
        <v>43609</v>
      </c>
      <c r="C10" s="288" t="s">
        <v>133</v>
      </c>
      <c r="D10" s="289" t="s">
        <v>866</v>
      </c>
      <c r="E10" s="290" t="s">
        <v>867</v>
      </c>
      <c r="F10" s="784" t="s">
        <v>81</v>
      </c>
      <c r="G10" s="597" t="s">
        <v>15</v>
      </c>
      <c r="H10" s="243"/>
      <c r="I10" s="243"/>
      <c r="J10" s="244"/>
      <c r="K10" s="245"/>
      <c r="L10" s="245"/>
      <c r="M10" s="245"/>
      <c r="N10" s="245"/>
      <c r="O10" s="245"/>
      <c r="P10" s="71"/>
      <c r="Q10" s="71"/>
      <c r="R10" s="71"/>
      <c r="S10" s="71"/>
      <c r="T10" s="71"/>
      <c r="U10" s="71"/>
      <c r="V10" s="71"/>
      <c r="W10" s="73"/>
      <c r="Y10" s="206">
        <v>1849902228365</v>
      </c>
      <c r="Z10" s="40" t="s">
        <v>95</v>
      </c>
    </row>
    <row r="11" spans="1:35" s="40" customFormat="1" ht="16.350000000000001" customHeight="1" x14ac:dyDescent="0.5">
      <c r="A11" s="246">
        <v>5</v>
      </c>
      <c r="B11" s="359">
        <v>43610</v>
      </c>
      <c r="C11" s="292" t="s">
        <v>133</v>
      </c>
      <c r="D11" s="293" t="s">
        <v>868</v>
      </c>
      <c r="E11" s="294" t="s">
        <v>869</v>
      </c>
      <c r="F11" s="292" t="s">
        <v>81</v>
      </c>
      <c r="G11" s="246" t="s">
        <v>16</v>
      </c>
      <c r="H11" s="268"/>
      <c r="I11" s="268"/>
      <c r="J11" s="283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4"/>
      <c r="Y11" s="206">
        <v>1849902162780</v>
      </c>
      <c r="Z11" s="40" t="s">
        <v>95</v>
      </c>
    </row>
    <row r="12" spans="1:35" s="40" customFormat="1" ht="16.350000000000001" customHeight="1" x14ac:dyDescent="0.5">
      <c r="A12" s="257">
        <v>6</v>
      </c>
      <c r="B12" s="643">
        <v>43616</v>
      </c>
      <c r="C12" s="318" t="s">
        <v>133</v>
      </c>
      <c r="D12" s="319" t="s">
        <v>870</v>
      </c>
      <c r="E12" s="320" t="s">
        <v>871</v>
      </c>
      <c r="F12" s="785" t="s">
        <v>81</v>
      </c>
      <c r="G12" s="257" t="s">
        <v>13</v>
      </c>
      <c r="H12" s="446"/>
      <c r="I12" s="446"/>
      <c r="J12" s="327"/>
      <c r="K12" s="277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58"/>
      <c r="Y12" s="206">
        <v>1849300139488</v>
      </c>
      <c r="Z12" s="40" t="s">
        <v>95</v>
      </c>
    </row>
    <row r="13" spans="1:35" s="40" customFormat="1" ht="16.350000000000001" customHeight="1" x14ac:dyDescent="0.5">
      <c r="A13" s="120">
        <v>7</v>
      </c>
      <c r="B13" s="642">
        <v>43621</v>
      </c>
      <c r="C13" s="288" t="s">
        <v>133</v>
      </c>
      <c r="D13" s="289" t="s">
        <v>872</v>
      </c>
      <c r="E13" s="290" t="s">
        <v>873</v>
      </c>
      <c r="F13" s="868" t="s">
        <v>75</v>
      </c>
      <c r="G13" s="120" t="s">
        <v>17</v>
      </c>
      <c r="H13" s="279"/>
      <c r="I13" s="279"/>
      <c r="J13" s="280"/>
      <c r="K13" s="80"/>
      <c r="L13" s="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3"/>
      <c r="Y13" s="206">
        <v>1849902190546</v>
      </c>
      <c r="Z13" s="40" t="s">
        <v>95</v>
      </c>
    </row>
    <row r="14" spans="1:35" s="40" customFormat="1" ht="16.350000000000001" customHeight="1" x14ac:dyDescent="0.5">
      <c r="A14" s="120">
        <v>8</v>
      </c>
      <c r="B14" s="642">
        <v>43625</v>
      </c>
      <c r="C14" s="288" t="s">
        <v>133</v>
      </c>
      <c r="D14" s="289" t="s">
        <v>1068</v>
      </c>
      <c r="E14" s="290" t="s">
        <v>1069</v>
      </c>
      <c r="F14" s="786" t="s">
        <v>82</v>
      </c>
      <c r="G14" s="120" t="s">
        <v>14</v>
      </c>
      <c r="H14" s="279"/>
      <c r="I14" s="279"/>
      <c r="J14" s="2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3"/>
      <c r="Y14" s="206">
        <v>1849902158405</v>
      </c>
      <c r="Z14" s="40" t="s">
        <v>95</v>
      </c>
    </row>
    <row r="15" spans="1:35" s="40" customFormat="1" ht="16.350000000000001" customHeight="1" x14ac:dyDescent="0.5">
      <c r="A15" s="120">
        <v>9</v>
      </c>
      <c r="B15" s="642">
        <v>43655</v>
      </c>
      <c r="C15" s="288" t="s">
        <v>133</v>
      </c>
      <c r="D15" s="289" t="s">
        <v>369</v>
      </c>
      <c r="E15" s="290" t="s">
        <v>874</v>
      </c>
      <c r="F15" s="786" t="s">
        <v>75</v>
      </c>
      <c r="G15" s="597" t="s">
        <v>15</v>
      </c>
      <c r="H15" s="279"/>
      <c r="I15" s="279"/>
      <c r="J15" s="2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3"/>
      <c r="Y15" s="206">
        <v>1849902248846</v>
      </c>
      <c r="Z15" s="40" t="s">
        <v>95</v>
      </c>
    </row>
    <row r="16" spans="1:35" s="40" customFormat="1" ht="16.350000000000001" customHeight="1" x14ac:dyDescent="0.5">
      <c r="A16" s="246">
        <v>10</v>
      </c>
      <c r="B16" s="628">
        <v>43658</v>
      </c>
      <c r="C16" s="292" t="s">
        <v>133</v>
      </c>
      <c r="D16" s="293" t="s">
        <v>714</v>
      </c>
      <c r="E16" s="294" t="s">
        <v>875</v>
      </c>
      <c r="F16" s="787" t="s">
        <v>82</v>
      </c>
      <c r="G16" s="246" t="s">
        <v>16</v>
      </c>
      <c r="H16" s="295"/>
      <c r="I16" s="295"/>
      <c r="J16" s="296"/>
      <c r="K16" s="270"/>
      <c r="L16" s="270"/>
      <c r="M16" s="270"/>
      <c r="N16" s="270"/>
      <c r="O16" s="270"/>
      <c r="P16" s="102"/>
      <c r="Q16" s="102"/>
      <c r="R16" s="102"/>
      <c r="S16" s="102"/>
      <c r="T16" s="102"/>
      <c r="U16" s="102"/>
      <c r="V16" s="102"/>
      <c r="W16" s="104"/>
      <c r="Y16" s="206">
        <v>1849902160604</v>
      </c>
      <c r="Z16" s="40" t="s">
        <v>95</v>
      </c>
    </row>
    <row r="17" spans="1:29" s="40" customFormat="1" ht="16.350000000000001" customHeight="1" x14ac:dyDescent="0.5">
      <c r="A17" s="257">
        <v>11</v>
      </c>
      <c r="B17" s="641">
        <v>43661</v>
      </c>
      <c r="C17" s="318" t="s">
        <v>133</v>
      </c>
      <c r="D17" s="319" t="s">
        <v>876</v>
      </c>
      <c r="E17" s="320" t="s">
        <v>877</v>
      </c>
      <c r="F17" s="786" t="s">
        <v>81</v>
      </c>
      <c r="G17" s="257" t="s">
        <v>13</v>
      </c>
      <c r="H17" s="273"/>
      <c r="I17" s="273"/>
      <c r="J17" s="274"/>
      <c r="K17" s="275"/>
      <c r="L17" s="274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58"/>
      <c r="Y17" s="206">
        <v>1849300138759</v>
      </c>
      <c r="Z17" s="40" t="s">
        <v>95</v>
      </c>
    </row>
    <row r="18" spans="1:29" s="40" customFormat="1" ht="16.350000000000001" customHeight="1" x14ac:dyDescent="0.5">
      <c r="A18" s="120">
        <v>12</v>
      </c>
      <c r="B18" s="336">
        <v>43662</v>
      </c>
      <c r="C18" s="288" t="s">
        <v>133</v>
      </c>
      <c r="D18" s="289" t="s">
        <v>878</v>
      </c>
      <c r="E18" s="290" t="s">
        <v>879</v>
      </c>
      <c r="F18" s="786" t="s">
        <v>75</v>
      </c>
      <c r="G18" s="120" t="s">
        <v>17</v>
      </c>
      <c r="H18" s="279"/>
      <c r="I18" s="279"/>
      <c r="J18" s="2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3"/>
      <c r="Y18" s="206">
        <v>1969900692241</v>
      </c>
      <c r="Z18" s="40" t="s">
        <v>95</v>
      </c>
    </row>
    <row r="19" spans="1:29" s="40" customFormat="1" ht="16.350000000000001" customHeight="1" x14ac:dyDescent="0.5">
      <c r="A19" s="120">
        <v>13</v>
      </c>
      <c r="B19" s="336">
        <v>43664</v>
      </c>
      <c r="C19" s="288" t="s">
        <v>133</v>
      </c>
      <c r="D19" s="289" t="s">
        <v>880</v>
      </c>
      <c r="E19" s="290" t="s">
        <v>881</v>
      </c>
      <c r="F19" s="786" t="s">
        <v>81</v>
      </c>
      <c r="G19" s="120" t="s">
        <v>14</v>
      </c>
      <c r="H19" s="279"/>
      <c r="I19" s="279"/>
      <c r="J19" s="2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3"/>
      <c r="Y19" s="206">
        <v>1849902213465</v>
      </c>
      <c r="Z19" s="40" t="s">
        <v>95</v>
      </c>
    </row>
    <row r="20" spans="1:29" s="40" customFormat="1" ht="16.350000000000001" customHeight="1" x14ac:dyDescent="0.5">
      <c r="A20" s="120">
        <v>14</v>
      </c>
      <c r="B20" s="336">
        <v>43665</v>
      </c>
      <c r="C20" s="288" t="s">
        <v>133</v>
      </c>
      <c r="D20" s="289" t="s">
        <v>882</v>
      </c>
      <c r="E20" s="290" t="s">
        <v>883</v>
      </c>
      <c r="F20" s="868" t="s">
        <v>81</v>
      </c>
      <c r="G20" s="597" t="s">
        <v>15</v>
      </c>
      <c r="H20" s="279"/>
      <c r="I20" s="279"/>
      <c r="J20" s="280"/>
      <c r="K20" s="80"/>
      <c r="L20" s="80"/>
      <c r="M20" s="80"/>
      <c r="N20" s="80"/>
      <c r="O20" s="80"/>
      <c r="P20" s="71"/>
      <c r="Q20" s="71"/>
      <c r="R20" s="71"/>
      <c r="S20" s="71"/>
      <c r="T20" s="71"/>
      <c r="U20" s="71"/>
      <c r="V20" s="71"/>
      <c r="W20" s="73"/>
      <c r="Y20" s="206">
        <v>1801301360920</v>
      </c>
      <c r="Z20" s="40" t="s">
        <v>95</v>
      </c>
    </row>
    <row r="21" spans="1:29" s="40" customFormat="1" ht="16.350000000000001" customHeight="1" x14ac:dyDescent="0.5">
      <c r="A21" s="246">
        <v>15</v>
      </c>
      <c r="B21" s="628">
        <v>43690</v>
      </c>
      <c r="C21" s="292" t="s">
        <v>133</v>
      </c>
      <c r="D21" s="293" t="s">
        <v>884</v>
      </c>
      <c r="E21" s="294" t="s">
        <v>885</v>
      </c>
      <c r="F21" s="788" t="s">
        <v>82</v>
      </c>
      <c r="G21" s="246" t="s">
        <v>16</v>
      </c>
      <c r="H21" s="268"/>
      <c r="I21" s="268"/>
      <c r="J21" s="283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4"/>
      <c r="Y21" s="206">
        <v>1849902273611</v>
      </c>
      <c r="Z21" s="40" t="s">
        <v>95</v>
      </c>
    </row>
    <row r="22" spans="1:29" s="40" customFormat="1" ht="16.350000000000001" customHeight="1" x14ac:dyDescent="0.5">
      <c r="A22" s="257">
        <v>16</v>
      </c>
      <c r="B22" s="595">
        <v>43696</v>
      </c>
      <c r="C22" s="622" t="s">
        <v>133</v>
      </c>
      <c r="D22" s="623" t="s">
        <v>886</v>
      </c>
      <c r="E22" s="624" t="s">
        <v>887</v>
      </c>
      <c r="F22" s="789" t="s">
        <v>81</v>
      </c>
      <c r="G22" s="257" t="s">
        <v>13</v>
      </c>
      <c r="H22" s="284"/>
      <c r="I22" s="794"/>
      <c r="J22" s="285"/>
      <c r="K22" s="55"/>
      <c r="L22" s="55"/>
      <c r="M22" s="55"/>
      <c r="N22" s="55"/>
      <c r="O22" s="55"/>
      <c r="P22" s="56"/>
      <c r="Q22" s="56"/>
      <c r="R22" s="56"/>
      <c r="S22" s="56"/>
      <c r="T22" s="56"/>
      <c r="U22" s="56"/>
      <c r="V22" s="56"/>
      <c r="W22" s="287"/>
      <c r="Y22" s="206">
        <v>1849902182900</v>
      </c>
      <c r="Z22" s="40" t="s">
        <v>95</v>
      </c>
    </row>
    <row r="23" spans="1:29" s="40" customFormat="1" ht="16.350000000000001" customHeight="1" x14ac:dyDescent="0.5">
      <c r="A23" s="120">
        <v>17</v>
      </c>
      <c r="B23" s="336">
        <v>44497</v>
      </c>
      <c r="C23" s="288" t="s">
        <v>133</v>
      </c>
      <c r="D23" s="289" t="s">
        <v>888</v>
      </c>
      <c r="E23" s="290" t="s">
        <v>889</v>
      </c>
      <c r="F23" s="868" t="s">
        <v>81</v>
      </c>
      <c r="G23" s="120" t="s">
        <v>17</v>
      </c>
      <c r="H23" s="279"/>
      <c r="I23" s="795"/>
      <c r="J23" s="280"/>
      <c r="K23" s="80"/>
      <c r="L23" s="80"/>
      <c r="M23" s="80"/>
      <c r="N23" s="80"/>
      <c r="O23" s="80"/>
      <c r="P23" s="71"/>
      <c r="Q23" s="71"/>
      <c r="R23" s="71"/>
      <c r="S23" s="71"/>
      <c r="T23" s="71"/>
      <c r="U23" s="71"/>
      <c r="V23" s="71"/>
      <c r="W23" s="73"/>
      <c r="Y23" s="206">
        <v>1849902197788</v>
      </c>
      <c r="Z23" s="40" t="s">
        <v>95</v>
      </c>
    </row>
    <row r="24" spans="1:29" s="40" customFormat="1" ht="16.350000000000001" customHeight="1" x14ac:dyDescent="0.5">
      <c r="A24" s="120">
        <v>18</v>
      </c>
      <c r="B24" s="642">
        <v>44498</v>
      </c>
      <c r="C24" s="288" t="s">
        <v>133</v>
      </c>
      <c r="D24" s="289" t="s">
        <v>890</v>
      </c>
      <c r="E24" s="290" t="s">
        <v>891</v>
      </c>
      <c r="F24" s="786" t="s">
        <v>75</v>
      </c>
      <c r="G24" s="120" t="s">
        <v>14</v>
      </c>
      <c r="H24" s="279"/>
      <c r="I24" s="279"/>
      <c r="J24" s="280"/>
      <c r="K24" s="80"/>
      <c r="L24" s="80"/>
      <c r="M24" s="80"/>
      <c r="N24" s="80"/>
      <c r="O24" s="80"/>
      <c r="P24" s="71"/>
      <c r="Q24" s="71"/>
      <c r="R24" s="71"/>
      <c r="S24" s="71"/>
      <c r="T24" s="71"/>
      <c r="U24" s="71"/>
      <c r="V24" s="71"/>
      <c r="W24" s="73"/>
      <c r="Y24" s="206">
        <v>1104700233670</v>
      </c>
      <c r="Z24" s="40" t="s">
        <v>95</v>
      </c>
    </row>
    <row r="25" spans="1:29" s="40" customFormat="1" ht="16.350000000000001" customHeight="1" x14ac:dyDescent="0.5">
      <c r="A25" s="120">
        <v>19</v>
      </c>
      <c r="B25" s="804">
        <v>45668</v>
      </c>
      <c r="C25" s="805" t="s">
        <v>133</v>
      </c>
      <c r="D25" s="806" t="s">
        <v>892</v>
      </c>
      <c r="E25" s="807" t="s">
        <v>893</v>
      </c>
      <c r="F25" s="824" t="s">
        <v>75</v>
      </c>
      <c r="G25" s="825" t="s">
        <v>15</v>
      </c>
      <c r="H25" s="550"/>
      <c r="I25" s="550"/>
      <c r="J25" s="534"/>
      <c r="K25" s="530"/>
      <c r="L25" s="530"/>
      <c r="M25" s="530"/>
      <c r="N25" s="530"/>
      <c r="O25" s="530"/>
      <c r="P25" s="531"/>
      <c r="Q25" s="531"/>
      <c r="R25" s="531"/>
      <c r="S25" s="531"/>
      <c r="T25" s="531"/>
      <c r="U25" s="531"/>
      <c r="V25" s="531"/>
      <c r="W25" s="532"/>
      <c r="X25" s="282"/>
      <c r="Y25" s="281">
        <v>1849300139194</v>
      </c>
      <c r="Z25" s="282" t="s">
        <v>110</v>
      </c>
    </row>
    <row r="26" spans="1:29" s="40" customFormat="1" ht="16.350000000000001" customHeight="1" x14ac:dyDescent="0.5">
      <c r="A26" s="246">
        <v>20</v>
      </c>
      <c r="B26" s="838">
        <v>43515</v>
      </c>
      <c r="C26" s="839" t="s">
        <v>69</v>
      </c>
      <c r="D26" s="840" t="s">
        <v>705</v>
      </c>
      <c r="E26" s="841" t="s">
        <v>894</v>
      </c>
      <c r="F26" s="842" t="s">
        <v>81</v>
      </c>
      <c r="G26" s="153" t="s">
        <v>13</v>
      </c>
      <c r="H26" s="843"/>
      <c r="I26" s="844"/>
      <c r="J26" s="377"/>
      <c r="K26" s="845"/>
      <c r="L26" s="845"/>
      <c r="M26" s="845"/>
      <c r="N26" s="845"/>
      <c r="O26" s="845"/>
      <c r="P26" s="846"/>
      <c r="Q26" s="846"/>
      <c r="R26" s="846"/>
      <c r="S26" s="846"/>
      <c r="T26" s="846"/>
      <c r="U26" s="846"/>
      <c r="V26" s="846"/>
      <c r="W26" s="488"/>
      <c r="X26" s="230"/>
      <c r="Y26" s="229">
        <v>1100600584574</v>
      </c>
      <c r="Z26" s="230" t="s">
        <v>95</v>
      </c>
      <c r="AA26" s="230"/>
      <c r="AB26" s="230"/>
      <c r="AC26" s="230"/>
    </row>
    <row r="27" spans="1:29" s="40" customFormat="1" ht="16.350000000000001" customHeight="1" x14ac:dyDescent="0.5">
      <c r="A27" s="257">
        <v>21</v>
      </c>
      <c r="B27" s="814">
        <v>43559</v>
      </c>
      <c r="C27" s="815" t="s">
        <v>69</v>
      </c>
      <c r="D27" s="816" t="s">
        <v>895</v>
      </c>
      <c r="E27" s="817" t="s">
        <v>896</v>
      </c>
      <c r="F27" s="818" t="s">
        <v>80</v>
      </c>
      <c r="G27" s="819" t="s">
        <v>17</v>
      </c>
      <c r="H27" s="820"/>
      <c r="I27" s="821"/>
      <c r="J27" s="274"/>
      <c r="K27" s="275"/>
      <c r="L27" s="275"/>
      <c r="M27" s="275"/>
      <c r="N27" s="275"/>
      <c r="O27" s="275"/>
      <c r="P27" s="276"/>
      <c r="Q27" s="276"/>
      <c r="R27" s="276"/>
      <c r="S27" s="276"/>
      <c r="T27" s="276"/>
      <c r="U27" s="276"/>
      <c r="V27" s="276"/>
      <c r="W27" s="58"/>
      <c r="Y27" s="206">
        <v>1849902190147</v>
      </c>
      <c r="Z27" s="40" t="s">
        <v>95</v>
      </c>
    </row>
    <row r="28" spans="1:29" s="40" customFormat="1" ht="16.350000000000001" customHeight="1" x14ac:dyDescent="0.5">
      <c r="A28" s="120">
        <v>22</v>
      </c>
      <c r="B28" s="642">
        <v>43566</v>
      </c>
      <c r="C28" s="288" t="s">
        <v>69</v>
      </c>
      <c r="D28" s="289" t="s">
        <v>897</v>
      </c>
      <c r="E28" s="290" t="s">
        <v>898</v>
      </c>
      <c r="F28" s="791" t="s">
        <v>80</v>
      </c>
      <c r="G28" s="120" t="s">
        <v>14</v>
      </c>
      <c r="H28" s="243"/>
      <c r="I28" s="243"/>
      <c r="J28" s="244"/>
      <c r="K28" s="245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3"/>
      <c r="Y28" s="206">
        <v>1849902208721</v>
      </c>
      <c r="Z28" s="40" t="s">
        <v>95</v>
      </c>
    </row>
    <row r="29" spans="1:29" s="40" customFormat="1" ht="16.350000000000001" customHeight="1" x14ac:dyDescent="0.5">
      <c r="A29" s="120">
        <v>23</v>
      </c>
      <c r="B29" s="642">
        <v>43598</v>
      </c>
      <c r="C29" s="288" t="s">
        <v>69</v>
      </c>
      <c r="D29" s="289" t="s">
        <v>899</v>
      </c>
      <c r="E29" s="290" t="s">
        <v>900</v>
      </c>
      <c r="F29" s="786" t="s">
        <v>81</v>
      </c>
      <c r="G29" s="120" t="s">
        <v>15</v>
      </c>
      <c r="H29" s="279"/>
      <c r="I29" s="279"/>
      <c r="J29" s="2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3"/>
      <c r="Y29" s="206">
        <v>1849902176403</v>
      </c>
      <c r="Z29" s="40" t="s">
        <v>95</v>
      </c>
    </row>
    <row r="30" spans="1:29" s="40" customFormat="1" ht="16.350000000000001" customHeight="1" x14ac:dyDescent="0.5">
      <c r="A30" s="120">
        <v>24</v>
      </c>
      <c r="B30" s="642">
        <v>43603</v>
      </c>
      <c r="C30" s="288" t="s">
        <v>69</v>
      </c>
      <c r="D30" s="289" t="s">
        <v>901</v>
      </c>
      <c r="E30" s="290" t="s">
        <v>902</v>
      </c>
      <c r="F30" s="786" t="s">
        <v>81</v>
      </c>
      <c r="G30" s="597" t="s">
        <v>16</v>
      </c>
      <c r="H30" s="279"/>
      <c r="I30" s="279"/>
      <c r="J30" s="2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3"/>
      <c r="Y30" s="206">
        <v>1847800002056</v>
      </c>
      <c r="Z30" s="40" t="s">
        <v>95</v>
      </c>
    </row>
    <row r="31" spans="1:29" s="40" customFormat="1" ht="16.350000000000001" customHeight="1" x14ac:dyDescent="0.5">
      <c r="A31" s="246">
        <v>25</v>
      </c>
      <c r="B31" s="359">
        <v>43606</v>
      </c>
      <c r="C31" s="292" t="s">
        <v>69</v>
      </c>
      <c r="D31" s="293" t="s">
        <v>903</v>
      </c>
      <c r="E31" s="294" t="s">
        <v>904</v>
      </c>
      <c r="F31" s="788" t="s">
        <v>75</v>
      </c>
      <c r="G31" s="246" t="s">
        <v>13</v>
      </c>
      <c r="H31" s="268"/>
      <c r="I31" s="268"/>
      <c r="J31" s="283"/>
      <c r="K31" s="101"/>
      <c r="L31" s="101"/>
      <c r="M31" s="101"/>
      <c r="N31" s="101"/>
      <c r="O31" s="101"/>
      <c r="P31" s="102"/>
      <c r="Q31" s="102"/>
      <c r="R31" s="102"/>
      <c r="S31" s="102"/>
      <c r="T31" s="102"/>
      <c r="U31" s="102"/>
      <c r="V31" s="102"/>
      <c r="W31" s="104"/>
      <c r="Y31" s="206">
        <v>1800901461203</v>
      </c>
      <c r="Z31" s="40" t="s">
        <v>95</v>
      </c>
    </row>
    <row r="32" spans="1:29" s="40" customFormat="1" ht="16.350000000000001" customHeight="1" x14ac:dyDescent="0.5">
      <c r="A32" s="257">
        <v>26</v>
      </c>
      <c r="B32" s="641">
        <v>43638</v>
      </c>
      <c r="C32" s="622" t="s">
        <v>69</v>
      </c>
      <c r="D32" s="623" t="s">
        <v>905</v>
      </c>
      <c r="E32" s="624" t="s">
        <v>906</v>
      </c>
      <c r="F32" s="789" t="s">
        <v>80</v>
      </c>
      <c r="G32" s="257" t="s">
        <v>17</v>
      </c>
      <c r="H32" s="284"/>
      <c r="I32" s="284"/>
      <c r="J32" s="285"/>
      <c r="K32" s="55"/>
      <c r="L32" s="55"/>
      <c r="M32" s="55"/>
      <c r="N32" s="55"/>
      <c r="O32" s="55"/>
      <c r="P32" s="56"/>
      <c r="Q32" s="56"/>
      <c r="R32" s="56"/>
      <c r="S32" s="56"/>
      <c r="T32" s="56"/>
      <c r="U32" s="56"/>
      <c r="V32" s="56"/>
      <c r="W32" s="287"/>
      <c r="Y32" s="206">
        <v>1849902166921</v>
      </c>
      <c r="Z32" s="40" t="s">
        <v>95</v>
      </c>
    </row>
    <row r="33" spans="1:30" s="40" customFormat="1" ht="16.350000000000001" customHeight="1" x14ac:dyDescent="0.5">
      <c r="A33" s="120">
        <v>27</v>
      </c>
      <c r="B33" s="642">
        <v>43641</v>
      </c>
      <c r="C33" s="288" t="s">
        <v>69</v>
      </c>
      <c r="D33" s="289" t="s">
        <v>907</v>
      </c>
      <c r="E33" s="290" t="s">
        <v>908</v>
      </c>
      <c r="F33" s="786" t="s">
        <v>82</v>
      </c>
      <c r="G33" s="120" t="s">
        <v>14</v>
      </c>
      <c r="H33" s="279"/>
      <c r="I33" s="279"/>
      <c r="J33" s="2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3"/>
      <c r="Y33" s="206">
        <v>1849300146964</v>
      </c>
      <c r="Z33" s="40" t="s">
        <v>95</v>
      </c>
    </row>
    <row r="34" spans="1:30" s="40" customFormat="1" ht="16.350000000000001" customHeight="1" x14ac:dyDescent="0.5">
      <c r="A34" s="120">
        <v>28</v>
      </c>
      <c r="B34" s="642">
        <v>43674</v>
      </c>
      <c r="C34" s="288" t="s">
        <v>69</v>
      </c>
      <c r="D34" s="644" t="s">
        <v>696</v>
      </c>
      <c r="E34" s="290" t="s">
        <v>909</v>
      </c>
      <c r="F34" s="786" t="s">
        <v>75</v>
      </c>
      <c r="G34" s="120" t="s">
        <v>15</v>
      </c>
      <c r="H34" s="279"/>
      <c r="I34" s="279"/>
      <c r="J34" s="2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3"/>
      <c r="Y34" s="206">
        <v>1849902217410</v>
      </c>
      <c r="Z34" s="40" t="s">
        <v>95</v>
      </c>
    </row>
    <row r="35" spans="1:30" s="40" customFormat="1" ht="16.350000000000001" customHeight="1" x14ac:dyDescent="0.5">
      <c r="A35" s="120">
        <v>29</v>
      </c>
      <c r="B35" s="336">
        <v>43683</v>
      </c>
      <c r="C35" s="288" t="s">
        <v>69</v>
      </c>
      <c r="D35" s="289" t="s">
        <v>180</v>
      </c>
      <c r="E35" s="290" t="s">
        <v>820</v>
      </c>
      <c r="F35" s="786" t="s">
        <v>80</v>
      </c>
      <c r="G35" s="597" t="s">
        <v>16</v>
      </c>
      <c r="H35" s="279"/>
      <c r="I35" s="279"/>
      <c r="J35" s="2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3"/>
      <c r="Y35" s="206">
        <v>1849902224530</v>
      </c>
      <c r="Z35" s="40" t="s">
        <v>95</v>
      </c>
    </row>
    <row r="36" spans="1:30" s="40" customFormat="1" ht="16.350000000000001" customHeight="1" x14ac:dyDescent="0.5">
      <c r="A36" s="246">
        <v>30</v>
      </c>
      <c r="B36" s="628">
        <v>43706</v>
      </c>
      <c r="C36" s="338" t="s">
        <v>69</v>
      </c>
      <c r="D36" s="375" t="s">
        <v>910</v>
      </c>
      <c r="E36" s="339" t="s">
        <v>911</v>
      </c>
      <c r="F36" s="792" t="s">
        <v>75</v>
      </c>
      <c r="G36" s="246" t="s">
        <v>13</v>
      </c>
      <c r="H36" s="447"/>
      <c r="I36" s="447"/>
      <c r="J36" s="341"/>
      <c r="K36" s="342"/>
      <c r="L36" s="342"/>
      <c r="M36" s="342"/>
      <c r="N36" s="342"/>
      <c r="O36" s="342"/>
      <c r="P36" s="343"/>
      <c r="Q36" s="343"/>
      <c r="R36" s="343"/>
      <c r="S36" s="343"/>
      <c r="T36" s="343"/>
      <c r="U36" s="343"/>
      <c r="V36" s="343"/>
      <c r="W36" s="271"/>
      <c r="Y36" s="206">
        <v>1849902228969</v>
      </c>
      <c r="Z36" s="40" t="s">
        <v>95</v>
      </c>
    </row>
    <row r="37" spans="1:30" s="40" customFormat="1" ht="16.350000000000001" customHeight="1" x14ac:dyDescent="0.5">
      <c r="A37" s="257">
        <v>31</v>
      </c>
      <c r="B37" s="364">
        <v>43718</v>
      </c>
      <c r="C37" s="318" t="s">
        <v>69</v>
      </c>
      <c r="D37" s="319" t="s">
        <v>912</v>
      </c>
      <c r="E37" s="320" t="s">
        <v>913</v>
      </c>
      <c r="F37" s="790" t="s">
        <v>81</v>
      </c>
      <c r="G37" s="257" t="s">
        <v>14</v>
      </c>
      <c r="H37" s="273"/>
      <c r="I37" s="273"/>
      <c r="J37" s="274"/>
      <c r="K37" s="275"/>
      <c r="L37" s="275"/>
      <c r="M37" s="275"/>
      <c r="N37" s="275"/>
      <c r="O37" s="275"/>
      <c r="P37" s="276"/>
      <c r="Q37" s="276"/>
      <c r="R37" s="276"/>
      <c r="S37" s="276"/>
      <c r="T37" s="276"/>
      <c r="U37" s="276"/>
      <c r="V37" s="276"/>
      <c r="W37" s="58"/>
      <c r="Y37" s="206">
        <v>1849902203532</v>
      </c>
      <c r="Z37" s="40" t="s">
        <v>95</v>
      </c>
    </row>
    <row r="38" spans="1:30" s="40" customFormat="1" ht="16.350000000000001" customHeight="1" x14ac:dyDescent="0.5">
      <c r="A38" s="120">
        <v>32</v>
      </c>
      <c r="B38" s="823">
        <v>45669</v>
      </c>
      <c r="C38" s="805" t="s">
        <v>69</v>
      </c>
      <c r="D38" s="806" t="s">
        <v>921</v>
      </c>
      <c r="E38" s="807" t="s">
        <v>922</v>
      </c>
      <c r="F38" s="848" t="s">
        <v>82</v>
      </c>
      <c r="G38" s="808" t="s">
        <v>15</v>
      </c>
      <c r="H38" s="472"/>
      <c r="I38" s="847"/>
      <c r="J38" s="358"/>
      <c r="K38" s="473"/>
      <c r="L38" s="474"/>
      <c r="M38" s="474"/>
      <c r="N38" s="474"/>
      <c r="O38" s="474"/>
      <c r="P38" s="475"/>
      <c r="Q38" s="475"/>
      <c r="R38" s="475"/>
      <c r="S38" s="475"/>
      <c r="T38" s="475"/>
      <c r="U38" s="475"/>
      <c r="V38" s="475"/>
      <c r="W38" s="476"/>
      <c r="X38" s="230"/>
      <c r="Y38" s="281">
        <v>1839300027957</v>
      </c>
      <c r="Z38" s="282" t="s">
        <v>924</v>
      </c>
      <c r="AA38" s="230"/>
      <c r="AB38" s="230"/>
      <c r="AC38" s="230"/>
      <c r="AD38" s="230"/>
    </row>
    <row r="39" spans="1:30" s="40" customFormat="1" ht="16.350000000000001" customHeight="1" x14ac:dyDescent="0.5">
      <c r="A39" s="120">
        <v>33</v>
      </c>
      <c r="B39" s="849">
        <v>45670</v>
      </c>
      <c r="C39" s="850" t="s">
        <v>69</v>
      </c>
      <c r="D39" s="851" t="s">
        <v>919</v>
      </c>
      <c r="E39" s="852" t="s">
        <v>920</v>
      </c>
      <c r="F39" s="853" t="s">
        <v>80</v>
      </c>
      <c r="G39" s="854" t="s">
        <v>16</v>
      </c>
      <c r="H39" s="822"/>
      <c r="I39" s="796"/>
      <c r="J39" s="528"/>
      <c r="K39" s="529"/>
      <c r="L39" s="530"/>
      <c r="M39" s="530"/>
      <c r="N39" s="530"/>
      <c r="O39" s="530"/>
      <c r="P39" s="531"/>
      <c r="Q39" s="531"/>
      <c r="R39" s="531"/>
      <c r="S39" s="531"/>
      <c r="T39" s="531"/>
      <c r="U39" s="531"/>
      <c r="V39" s="531"/>
      <c r="W39" s="532"/>
      <c r="X39" s="282"/>
      <c r="Y39" s="281">
        <v>1849902158952</v>
      </c>
      <c r="Z39" s="282" t="s">
        <v>923</v>
      </c>
    </row>
    <row r="40" spans="1:30" s="40" customFormat="1" ht="16.350000000000001" customHeight="1" x14ac:dyDescent="0.5">
      <c r="A40" s="120">
        <v>34</v>
      </c>
      <c r="B40" s="823">
        <v>45671</v>
      </c>
      <c r="C40" s="805" t="s">
        <v>69</v>
      </c>
      <c r="D40" s="806" t="s">
        <v>917</v>
      </c>
      <c r="E40" s="807" t="s">
        <v>918</v>
      </c>
      <c r="F40" s="824" t="s">
        <v>75</v>
      </c>
      <c r="G40" s="825" t="s">
        <v>13</v>
      </c>
      <c r="H40" s="550"/>
      <c r="I40" s="550"/>
      <c r="J40" s="534"/>
      <c r="K40" s="530"/>
      <c r="L40" s="530"/>
      <c r="M40" s="530"/>
      <c r="N40" s="530"/>
      <c r="O40" s="530"/>
      <c r="P40" s="531"/>
      <c r="Q40" s="531"/>
      <c r="R40" s="531"/>
      <c r="S40" s="531"/>
      <c r="T40" s="531"/>
      <c r="U40" s="531"/>
      <c r="V40" s="531"/>
      <c r="W40" s="532"/>
      <c r="X40" s="282"/>
      <c r="Y40" s="281">
        <v>1849902246665</v>
      </c>
      <c r="Z40" s="282" t="s">
        <v>102</v>
      </c>
    </row>
    <row r="41" spans="1:30" s="40" customFormat="1" ht="16.350000000000001" customHeight="1" x14ac:dyDescent="0.5">
      <c r="A41" s="246">
        <v>35</v>
      </c>
      <c r="B41" s="826">
        <v>45672</v>
      </c>
      <c r="C41" s="827" t="s">
        <v>69</v>
      </c>
      <c r="D41" s="828" t="s">
        <v>914</v>
      </c>
      <c r="E41" s="829" t="s">
        <v>915</v>
      </c>
      <c r="F41" s="830" t="s">
        <v>80</v>
      </c>
      <c r="G41" s="831" t="s">
        <v>17</v>
      </c>
      <c r="H41" s="552"/>
      <c r="I41" s="552"/>
      <c r="J41" s="522"/>
      <c r="K41" s="523"/>
      <c r="L41" s="523"/>
      <c r="M41" s="523"/>
      <c r="N41" s="523"/>
      <c r="O41" s="523"/>
      <c r="P41" s="524"/>
      <c r="Q41" s="524"/>
      <c r="R41" s="524"/>
      <c r="S41" s="524"/>
      <c r="T41" s="524"/>
      <c r="U41" s="524"/>
      <c r="V41" s="524"/>
      <c r="W41" s="542"/>
      <c r="X41" s="282"/>
      <c r="Y41" s="719">
        <v>1849902228543</v>
      </c>
      <c r="Z41" s="720" t="s">
        <v>96</v>
      </c>
    </row>
    <row r="42" spans="1:30" s="40" customFormat="1" ht="16.350000000000001" customHeight="1" x14ac:dyDescent="0.5">
      <c r="A42" s="257">
        <v>36</v>
      </c>
      <c r="B42" s="832">
        <v>45673</v>
      </c>
      <c r="C42" s="833" t="s">
        <v>69</v>
      </c>
      <c r="D42" s="834" t="s">
        <v>186</v>
      </c>
      <c r="E42" s="835" t="s">
        <v>916</v>
      </c>
      <c r="F42" s="836" t="s">
        <v>80</v>
      </c>
      <c r="G42" s="837" t="s">
        <v>14</v>
      </c>
      <c r="H42" s="586"/>
      <c r="I42" s="586"/>
      <c r="J42" s="331"/>
      <c r="K42" s="332"/>
      <c r="L42" s="332"/>
      <c r="M42" s="332"/>
      <c r="N42" s="332"/>
      <c r="O42" s="332"/>
      <c r="P42" s="333"/>
      <c r="Q42" s="333"/>
      <c r="R42" s="333"/>
      <c r="S42" s="333"/>
      <c r="T42" s="333"/>
      <c r="U42" s="333"/>
      <c r="V42" s="333"/>
      <c r="W42" s="335"/>
      <c r="X42" s="282"/>
      <c r="Y42" s="719">
        <v>1869900801408</v>
      </c>
      <c r="Z42" s="720" t="s">
        <v>96</v>
      </c>
    </row>
    <row r="43" spans="1:30" s="40" customFormat="1" ht="16.350000000000001" customHeight="1" x14ac:dyDescent="0.5">
      <c r="A43" s="120">
        <v>37</v>
      </c>
      <c r="B43" s="823">
        <v>45674</v>
      </c>
      <c r="C43" s="805" t="s">
        <v>69</v>
      </c>
      <c r="D43" s="806" t="s">
        <v>1064</v>
      </c>
      <c r="E43" s="807" t="s">
        <v>1065</v>
      </c>
      <c r="F43" s="824" t="s">
        <v>82</v>
      </c>
      <c r="G43" s="808" t="s">
        <v>15</v>
      </c>
      <c r="H43" s="550"/>
      <c r="I43" s="550"/>
      <c r="J43" s="534"/>
      <c r="K43" s="530"/>
      <c r="L43" s="530"/>
      <c r="M43" s="530"/>
      <c r="N43" s="530"/>
      <c r="O43" s="530"/>
      <c r="P43" s="531"/>
      <c r="Q43" s="531"/>
      <c r="R43" s="531"/>
      <c r="S43" s="531"/>
      <c r="T43" s="531"/>
      <c r="U43" s="531"/>
      <c r="V43" s="531"/>
      <c r="W43" s="532"/>
      <c r="X43" s="282"/>
      <c r="Y43" s="719">
        <v>1841801104230</v>
      </c>
      <c r="Z43" s="720" t="s">
        <v>1066</v>
      </c>
    </row>
    <row r="44" spans="1:30" s="40" customFormat="1" ht="16.350000000000001" customHeight="1" x14ac:dyDescent="0.5">
      <c r="A44" s="120"/>
      <c r="B44" s="823"/>
      <c r="C44" s="805"/>
      <c r="D44" s="806"/>
      <c r="E44" s="807"/>
      <c r="F44" s="824"/>
      <c r="G44" s="808"/>
      <c r="H44" s="550"/>
      <c r="I44" s="550"/>
      <c r="J44" s="534"/>
      <c r="K44" s="530"/>
      <c r="L44" s="529"/>
      <c r="M44" s="529"/>
      <c r="N44" s="529"/>
      <c r="O44" s="529"/>
      <c r="P44" s="531"/>
      <c r="Q44" s="531"/>
      <c r="R44" s="531"/>
      <c r="S44" s="531"/>
      <c r="T44" s="531"/>
      <c r="U44" s="531"/>
      <c r="V44" s="531"/>
      <c r="W44" s="532"/>
      <c r="X44" s="282"/>
      <c r="Y44" s="719"/>
      <c r="Z44" s="720"/>
    </row>
    <row r="45" spans="1:30" s="40" customFormat="1" ht="16.350000000000001" customHeight="1" x14ac:dyDescent="0.5">
      <c r="A45" s="120"/>
      <c r="B45" s="823"/>
      <c r="C45" s="805"/>
      <c r="D45" s="806"/>
      <c r="E45" s="807"/>
      <c r="F45" s="824"/>
      <c r="G45" s="825"/>
      <c r="H45" s="550"/>
      <c r="I45" s="550"/>
      <c r="J45" s="534"/>
      <c r="K45" s="530"/>
      <c r="L45" s="530"/>
      <c r="M45" s="530"/>
      <c r="N45" s="530"/>
      <c r="O45" s="530"/>
      <c r="P45" s="531"/>
      <c r="Q45" s="531"/>
      <c r="R45" s="531"/>
      <c r="S45" s="531"/>
      <c r="T45" s="531"/>
      <c r="U45" s="531"/>
      <c r="V45" s="531"/>
      <c r="W45" s="532"/>
      <c r="X45" s="282"/>
      <c r="Y45" s="719"/>
      <c r="Z45" s="720"/>
    </row>
    <row r="46" spans="1:30" s="40" customFormat="1" ht="16.350000000000001" customHeight="1" x14ac:dyDescent="0.5">
      <c r="A46" s="246"/>
      <c r="B46" s="693"/>
      <c r="C46" s="694"/>
      <c r="D46" s="695"/>
      <c r="E46" s="696"/>
      <c r="F46" s="793"/>
      <c r="G46" s="697"/>
      <c r="H46" s="268"/>
      <c r="I46" s="268"/>
      <c r="J46" s="283"/>
      <c r="K46" s="101"/>
      <c r="L46" s="101"/>
      <c r="M46" s="101"/>
      <c r="N46" s="101"/>
      <c r="O46" s="101"/>
      <c r="P46" s="102"/>
      <c r="Q46" s="102"/>
      <c r="R46" s="102"/>
      <c r="S46" s="102"/>
      <c r="T46" s="102"/>
      <c r="U46" s="102"/>
      <c r="V46" s="102"/>
      <c r="W46" s="104"/>
      <c r="Y46" s="719"/>
      <c r="Z46" s="720"/>
    </row>
    <row r="47" spans="1:30" s="40" customFormat="1" ht="6" customHeight="1" x14ac:dyDescent="0.5">
      <c r="A47" s="180"/>
      <c r="B47" s="431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304"/>
      <c r="Y47" s="206"/>
    </row>
    <row r="48" spans="1:30" s="40" customFormat="1" ht="16.350000000000001" customHeight="1" x14ac:dyDescent="0.5">
      <c r="A48" s="178"/>
      <c r="B48" s="432" t="s">
        <v>24</v>
      </c>
      <c r="C48" s="180"/>
      <c r="E48" s="180">
        <f>H48+N48</f>
        <v>37</v>
      </c>
      <c r="F48" s="448" t="s">
        <v>6</v>
      </c>
      <c r="G48" s="448" t="s">
        <v>11</v>
      </c>
      <c r="H48" s="180">
        <f>COUNTIF($C$7:$C$46,"ช")</f>
        <v>19</v>
      </c>
      <c r="I48" s="178"/>
      <c r="J48" s="183" t="s">
        <v>8</v>
      </c>
      <c r="K48" s="182"/>
      <c r="L48" s="908" t="s">
        <v>7</v>
      </c>
      <c r="M48" s="908"/>
      <c r="N48" s="180">
        <f>COUNTIF($C$7:$C$46,"ญ")</f>
        <v>18</v>
      </c>
      <c r="O48" s="178"/>
      <c r="P48" s="183" t="s">
        <v>8</v>
      </c>
      <c r="W48" s="178"/>
      <c r="Y48" s="206"/>
    </row>
    <row r="49" spans="1:25" s="40" customFormat="1" ht="6.75" hidden="1" customHeight="1" x14ac:dyDescent="0.5">
      <c r="A49" s="184"/>
      <c r="B49" s="433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Y49" s="206"/>
    </row>
    <row r="50" spans="1:25" ht="15" hidden="1" customHeight="1" x14ac:dyDescent="0.5">
      <c r="A50" s="184"/>
      <c r="B50" s="434"/>
      <c r="D50" s="185" t="s">
        <v>13</v>
      </c>
      <c r="E50" s="185">
        <f>COUNTIF($G$7:$G$46,"แดง")</f>
        <v>8</v>
      </c>
      <c r="F50" s="781" t="s">
        <v>75</v>
      </c>
      <c r="G50" s="797">
        <f>COUNTIF($F$7:$F$46,"อังกฤษ")</f>
        <v>12</v>
      </c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</row>
    <row r="51" spans="1:25" ht="15" hidden="1" customHeight="1" x14ac:dyDescent="0.5">
      <c r="A51" s="184"/>
      <c r="B51" s="434"/>
      <c r="D51" s="185" t="s">
        <v>14</v>
      </c>
      <c r="E51" s="185">
        <f>COUNTIF($G$7:$G$46,"เหลือง")</f>
        <v>8</v>
      </c>
      <c r="F51" s="781" t="s">
        <v>81</v>
      </c>
      <c r="G51" s="797">
        <f>COUNTIF($F$7:$F$46,"ฝรั่งเศส")</f>
        <v>12</v>
      </c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</row>
    <row r="52" spans="1:25" ht="15" hidden="1" customHeight="1" x14ac:dyDescent="0.5">
      <c r="A52" s="184"/>
      <c r="B52" s="434"/>
      <c r="D52" s="185" t="s">
        <v>15</v>
      </c>
      <c r="E52" s="185">
        <f>COUNTIF($G$7:$G$46,"น้ำเงิน")</f>
        <v>8</v>
      </c>
      <c r="F52" s="781" t="s">
        <v>80</v>
      </c>
      <c r="G52" s="797">
        <f>COUNTIF($F$7:$F$46,"จีน")</f>
        <v>7</v>
      </c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</row>
    <row r="53" spans="1:25" ht="15" hidden="1" customHeight="1" x14ac:dyDescent="0.5">
      <c r="A53" s="184"/>
      <c r="B53" s="434"/>
      <c r="D53" s="185" t="s">
        <v>16</v>
      </c>
      <c r="E53" s="185">
        <f>COUNTIF($G$7:$G$46,"ม่วง")</f>
        <v>6</v>
      </c>
      <c r="F53" s="781" t="s">
        <v>82</v>
      </c>
      <c r="G53" s="797">
        <f>COUNTIF($F$7:$F$46,"ญี่ปุ่น")</f>
        <v>6</v>
      </c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</row>
    <row r="54" spans="1:25" ht="15" hidden="1" customHeight="1" x14ac:dyDescent="0.5">
      <c r="A54" s="184"/>
      <c r="B54" s="434"/>
      <c r="D54" s="185" t="s">
        <v>17</v>
      </c>
      <c r="E54" s="185">
        <f>COUNTIF($G$7:$G$46,"ฟ้า")</f>
        <v>7</v>
      </c>
      <c r="F54" s="783" t="s">
        <v>5</v>
      </c>
      <c r="G54" s="798">
        <f>SUM(G50:G53)</f>
        <v>37</v>
      </c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</row>
    <row r="55" spans="1:25" ht="15" hidden="1" customHeight="1" x14ac:dyDescent="0.5">
      <c r="A55" s="184"/>
      <c r="B55" s="434"/>
      <c r="D55" s="731" t="s">
        <v>5</v>
      </c>
      <c r="E55" s="731">
        <f>SUM(E50:E54)</f>
        <v>37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</row>
    <row r="58" spans="1:25" ht="15" customHeight="1" x14ac:dyDescent="0.5">
      <c r="C58" s="400"/>
      <c r="D58" s="40"/>
      <c r="E58" s="40"/>
    </row>
    <row r="62" spans="1:25" ht="15" customHeight="1" x14ac:dyDescent="0.5">
      <c r="B62" s="809"/>
      <c r="C62" s="810"/>
      <c r="D62" s="811"/>
      <c r="E62" s="811"/>
      <c r="F62" s="812"/>
      <c r="G62" s="812"/>
      <c r="H62" s="812"/>
      <c r="I62" s="812"/>
      <c r="J62" s="812"/>
      <c r="K62" s="812"/>
      <c r="L62" s="812"/>
      <c r="M62" s="813"/>
    </row>
  </sheetData>
  <sortState xmlns:xlrd2="http://schemas.microsoft.com/office/spreadsheetml/2017/richdata2" ref="C41:Z46">
    <sortCondition ref="D41:D46"/>
  </sortState>
  <mergeCells count="9">
    <mergeCell ref="U4:V4"/>
    <mergeCell ref="L48:M48"/>
    <mergeCell ref="A5:A6"/>
    <mergeCell ref="B5:B6"/>
    <mergeCell ref="C5:C6"/>
    <mergeCell ref="D5:D6"/>
    <mergeCell ref="E5:E6"/>
    <mergeCell ref="G5:G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54"/>
  <sheetViews>
    <sheetView tabSelected="1" zoomScale="120" zoomScaleNormal="120" workbookViewId="0">
      <selection activeCell="AD16" sqref="AD16"/>
    </sheetView>
  </sheetViews>
  <sheetFormatPr defaultColWidth="9.140625" defaultRowHeight="15" customHeight="1" x14ac:dyDescent="0.5"/>
  <cols>
    <col min="1" max="1" width="5.140625" style="25" customWidth="1"/>
    <col min="2" max="2" width="9.85546875" style="435" customWidth="1"/>
    <col min="3" max="3" width="3.140625" style="184" customWidth="1"/>
    <col min="4" max="4" width="9.42578125" style="395" customWidth="1"/>
    <col min="5" max="5" width="10.140625" style="395" customWidth="1"/>
    <col min="6" max="6" width="7.42578125" style="25" customWidth="1"/>
    <col min="7" max="7" width="4.7109375" style="25" customWidth="1"/>
    <col min="8" max="24" width="3" style="25" customWidth="1"/>
    <col min="25" max="25" width="3.42578125" style="25" hidden="1" customWidth="1"/>
    <col min="26" max="26" width="22" style="198" hidden="1" customWidth="1"/>
    <col min="27" max="27" width="18.5703125" style="25" hidden="1" customWidth="1"/>
    <col min="28" max="16384" width="9.140625" style="25"/>
  </cols>
  <sheetData>
    <row r="1" spans="1:27" ht="18" customHeight="1" x14ac:dyDescent="0.5">
      <c r="B1" s="416" t="s">
        <v>57</v>
      </c>
      <c r="C1" s="25"/>
      <c r="D1" s="35"/>
      <c r="E1" s="387" t="str">
        <f>'ยอด ม.4'!D1</f>
        <v xml:space="preserve">      ภาคเรียนที่ 1  ปีการศึกษา 2569</v>
      </c>
      <c r="F1" s="31"/>
      <c r="L1" s="25" t="s">
        <v>25</v>
      </c>
      <c r="Q1" s="25" t="str">
        <f>'ยอด ม.4'!B26</f>
        <v xml:space="preserve">นายวรพงศ์  สองเมือง  </v>
      </c>
    </row>
    <row r="2" spans="1:27" ht="18" customHeight="1" x14ac:dyDescent="0.5">
      <c r="B2" s="417" t="s">
        <v>47</v>
      </c>
      <c r="C2" s="25"/>
      <c r="D2" s="35"/>
      <c r="E2" s="387" t="s">
        <v>65</v>
      </c>
      <c r="L2" s="25" t="s">
        <v>48</v>
      </c>
      <c r="Q2" s="25" t="str">
        <f>'ยอด ม.4'!B27</f>
        <v>..........-.............</v>
      </c>
    </row>
    <row r="3" spans="1:27" s="35" customFormat="1" ht="17.25" customHeight="1" x14ac:dyDescent="0.5">
      <c r="A3" s="31" t="s">
        <v>926</v>
      </c>
      <c r="B3" s="418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Z3" s="198"/>
    </row>
    <row r="4" spans="1:27" s="35" customFormat="1" ht="17.25" customHeight="1" x14ac:dyDescent="0.5">
      <c r="A4" s="25" t="s">
        <v>49</v>
      </c>
      <c r="B4" s="418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36" t="s">
        <v>50</v>
      </c>
      <c r="V4" s="884">
        <f>'ยอด ม.4'!F26</f>
        <v>732</v>
      </c>
      <c r="W4" s="884"/>
      <c r="X4" s="200"/>
      <c r="Z4" s="198"/>
    </row>
    <row r="5" spans="1:27" s="40" customFormat="1" ht="18" customHeight="1" x14ac:dyDescent="0.5">
      <c r="A5" s="885" t="s">
        <v>0</v>
      </c>
      <c r="B5" s="905" t="s">
        <v>1</v>
      </c>
      <c r="C5" s="889" t="s">
        <v>2</v>
      </c>
      <c r="D5" s="891" t="s">
        <v>9</v>
      </c>
      <c r="E5" s="893" t="s">
        <v>4</v>
      </c>
      <c r="F5" s="907" t="s">
        <v>39</v>
      </c>
      <c r="G5" s="907" t="s">
        <v>3</v>
      </c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205"/>
      <c r="Z5" s="206"/>
    </row>
    <row r="6" spans="1:27" s="40" customFormat="1" ht="18" customHeight="1" x14ac:dyDescent="0.5">
      <c r="A6" s="886"/>
      <c r="B6" s="906"/>
      <c r="C6" s="890"/>
      <c r="D6" s="892"/>
      <c r="E6" s="894"/>
      <c r="F6" s="907"/>
      <c r="G6" s="907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211"/>
      <c r="Z6" s="212" t="s">
        <v>93</v>
      </c>
      <c r="AA6" s="213" t="s">
        <v>94</v>
      </c>
    </row>
    <row r="7" spans="1:27" s="40" customFormat="1" ht="15.75" customHeight="1" x14ac:dyDescent="0.5">
      <c r="A7" s="257">
        <v>1</v>
      </c>
      <c r="B7" s="643">
        <v>42989</v>
      </c>
      <c r="C7" s="318" t="s">
        <v>133</v>
      </c>
      <c r="D7" s="319" t="s">
        <v>309</v>
      </c>
      <c r="E7" s="320" t="s">
        <v>950</v>
      </c>
      <c r="F7" s="1002" t="s">
        <v>80</v>
      </c>
      <c r="G7" s="257" t="s">
        <v>15</v>
      </c>
      <c r="H7" s="274"/>
      <c r="I7" s="275"/>
      <c r="J7" s="275"/>
      <c r="K7" s="275"/>
      <c r="L7" s="275"/>
      <c r="M7" s="275"/>
      <c r="N7" s="275"/>
      <c r="O7" s="276"/>
      <c r="P7" s="276"/>
      <c r="Q7" s="276"/>
      <c r="R7" s="276"/>
      <c r="S7" s="276"/>
      <c r="T7" s="276"/>
      <c r="U7" s="276"/>
      <c r="V7" s="276"/>
      <c r="W7" s="403"/>
      <c r="X7" s="58"/>
      <c r="Z7" s="206">
        <v>1849902092340</v>
      </c>
      <c r="AA7" s="40" t="s">
        <v>95</v>
      </c>
    </row>
    <row r="8" spans="1:27" s="40" customFormat="1" ht="16.350000000000001" customHeight="1" x14ac:dyDescent="0.5">
      <c r="A8" s="120">
        <v>2</v>
      </c>
      <c r="B8" s="642">
        <v>43530</v>
      </c>
      <c r="C8" s="288" t="s">
        <v>133</v>
      </c>
      <c r="D8" s="365" t="s">
        <v>927</v>
      </c>
      <c r="E8" s="366" t="s">
        <v>928</v>
      </c>
      <c r="F8" s="678" t="s">
        <v>82</v>
      </c>
      <c r="G8" s="597" t="s">
        <v>16</v>
      </c>
      <c r="H8" s="244"/>
      <c r="I8" s="245"/>
      <c r="J8" s="245"/>
      <c r="K8" s="245"/>
      <c r="L8" s="245"/>
      <c r="M8" s="245"/>
      <c r="N8" s="245"/>
      <c r="O8" s="71"/>
      <c r="P8" s="71"/>
      <c r="Q8" s="71"/>
      <c r="R8" s="71"/>
      <c r="S8" s="71"/>
      <c r="T8" s="71"/>
      <c r="U8" s="71"/>
      <c r="V8" s="71"/>
      <c r="W8" s="404"/>
      <c r="X8" s="73"/>
      <c r="Z8" s="206">
        <v>1849902251723</v>
      </c>
      <c r="AA8" s="40" t="s">
        <v>95</v>
      </c>
    </row>
    <row r="9" spans="1:27" s="40" customFormat="1" ht="16.350000000000001" customHeight="1" x14ac:dyDescent="0.5">
      <c r="A9" s="120">
        <v>3</v>
      </c>
      <c r="B9" s="642">
        <v>43586</v>
      </c>
      <c r="C9" s="288" t="s">
        <v>133</v>
      </c>
      <c r="D9" s="365" t="s">
        <v>929</v>
      </c>
      <c r="E9" s="366" t="s">
        <v>930</v>
      </c>
      <c r="F9" s="675" t="s">
        <v>75</v>
      </c>
      <c r="G9" s="120" t="s">
        <v>13</v>
      </c>
      <c r="H9" s="280"/>
      <c r="I9" s="80"/>
      <c r="J9" s="80"/>
      <c r="K9" s="80"/>
      <c r="L9" s="80"/>
      <c r="M9" s="80"/>
      <c r="N9" s="80"/>
      <c r="O9" s="71"/>
      <c r="P9" s="71"/>
      <c r="Q9" s="71"/>
      <c r="R9" s="71"/>
      <c r="S9" s="71"/>
      <c r="T9" s="71"/>
      <c r="U9" s="71"/>
      <c r="V9" s="71"/>
      <c r="W9" s="404"/>
      <c r="X9" s="73"/>
      <c r="Z9" s="206">
        <v>1849902194975</v>
      </c>
      <c r="AA9" s="40" t="s">
        <v>95</v>
      </c>
    </row>
    <row r="10" spans="1:27" s="40" customFormat="1" ht="16.350000000000001" customHeight="1" x14ac:dyDescent="0.5">
      <c r="A10" s="120">
        <v>4</v>
      </c>
      <c r="B10" s="642">
        <v>43620</v>
      </c>
      <c r="C10" s="288" t="s">
        <v>133</v>
      </c>
      <c r="D10" s="365" t="s">
        <v>931</v>
      </c>
      <c r="E10" s="366" t="s">
        <v>932</v>
      </c>
      <c r="F10" s="675" t="s">
        <v>81</v>
      </c>
      <c r="G10" s="120" t="s">
        <v>17</v>
      </c>
      <c r="H10" s="280"/>
      <c r="I10" s="80"/>
      <c r="J10" s="80"/>
      <c r="K10" s="80"/>
      <c r="L10" s="280"/>
      <c r="M10" s="80"/>
      <c r="N10" s="80"/>
      <c r="O10" s="71"/>
      <c r="P10" s="71"/>
      <c r="Q10" s="71"/>
      <c r="R10" s="71"/>
      <c r="S10" s="71"/>
      <c r="T10" s="71"/>
      <c r="U10" s="71"/>
      <c r="V10" s="71"/>
      <c r="W10" s="404"/>
      <c r="X10" s="73"/>
      <c r="Z10" s="206">
        <v>1849902201173</v>
      </c>
      <c r="AA10" s="40" t="s">
        <v>95</v>
      </c>
    </row>
    <row r="11" spans="1:27" s="40" customFormat="1" ht="16.350000000000001" customHeight="1" x14ac:dyDescent="0.5">
      <c r="A11" s="246">
        <v>5</v>
      </c>
      <c r="B11" s="359">
        <v>43651</v>
      </c>
      <c r="C11" s="292" t="s">
        <v>133</v>
      </c>
      <c r="D11" s="360" t="s">
        <v>933</v>
      </c>
      <c r="E11" s="361" t="s">
        <v>934</v>
      </c>
      <c r="F11" s="676" t="s">
        <v>81</v>
      </c>
      <c r="G11" s="246" t="s">
        <v>14</v>
      </c>
      <c r="H11" s="283"/>
      <c r="I11" s="101"/>
      <c r="J11" s="101"/>
      <c r="K11" s="101"/>
      <c r="L11" s="101"/>
      <c r="M11" s="101"/>
      <c r="N11" s="101"/>
      <c r="O11" s="102"/>
      <c r="P11" s="102"/>
      <c r="Q11" s="102"/>
      <c r="R11" s="102"/>
      <c r="S11" s="102"/>
      <c r="T11" s="102"/>
      <c r="U11" s="102"/>
      <c r="V11" s="102"/>
      <c r="W11" s="413"/>
      <c r="X11" s="271"/>
      <c r="Z11" s="206">
        <v>1849902236082</v>
      </c>
      <c r="AA11" s="40" t="s">
        <v>95</v>
      </c>
    </row>
    <row r="12" spans="1:27" s="40" customFormat="1" ht="16.350000000000001" customHeight="1" x14ac:dyDescent="0.5">
      <c r="A12" s="257">
        <v>6</v>
      </c>
      <c r="B12" s="364">
        <v>43654</v>
      </c>
      <c r="C12" s="318" t="s">
        <v>133</v>
      </c>
      <c r="D12" s="618" t="s">
        <v>935</v>
      </c>
      <c r="E12" s="619" t="s">
        <v>936</v>
      </c>
      <c r="F12" s="677" t="s">
        <v>80</v>
      </c>
      <c r="G12" s="257" t="s">
        <v>15</v>
      </c>
      <c r="H12" s="274"/>
      <c r="I12" s="275"/>
      <c r="J12" s="275"/>
      <c r="K12" s="275"/>
      <c r="L12" s="275"/>
      <c r="M12" s="275"/>
      <c r="N12" s="275"/>
      <c r="O12" s="276"/>
      <c r="P12" s="276"/>
      <c r="Q12" s="276"/>
      <c r="R12" s="276"/>
      <c r="S12" s="276"/>
      <c r="T12" s="276"/>
      <c r="U12" s="276"/>
      <c r="V12" s="276"/>
      <c r="W12" s="403"/>
      <c r="X12" s="58"/>
      <c r="Z12" s="206">
        <v>1849902222561</v>
      </c>
      <c r="AA12" s="40" t="s">
        <v>95</v>
      </c>
    </row>
    <row r="13" spans="1:27" s="40" customFormat="1" ht="16.350000000000001" customHeight="1" x14ac:dyDescent="0.5">
      <c r="A13" s="120">
        <v>7</v>
      </c>
      <c r="B13" s="336">
        <v>43692</v>
      </c>
      <c r="C13" s="288" t="s">
        <v>133</v>
      </c>
      <c r="D13" s="365" t="s">
        <v>937</v>
      </c>
      <c r="E13" s="366" t="s">
        <v>938</v>
      </c>
      <c r="F13" s="675" t="s">
        <v>81</v>
      </c>
      <c r="G13" s="597" t="s">
        <v>16</v>
      </c>
      <c r="H13" s="534"/>
      <c r="I13" s="530"/>
      <c r="J13" s="530"/>
      <c r="K13" s="530"/>
      <c r="L13" s="530"/>
      <c r="M13" s="530"/>
      <c r="N13" s="530"/>
      <c r="O13" s="531"/>
      <c r="P13" s="531"/>
      <c r="Q13" s="531"/>
      <c r="R13" s="531"/>
      <c r="S13" s="531"/>
      <c r="T13" s="531"/>
      <c r="U13" s="531"/>
      <c r="V13" s="531"/>
      <c r="W13" s="411"/>
      <c r="X13" s="532"/>
      <c r="Y13" s="282"/>
      <c r="Z13" s="206">
        <v>1849902213872</v>
      </c>
      <c r="AA13" s="40" t="s">
        <v>95</v>
      </c>
    </row>
    <row r="14" spans="1:27" s="40" customFormat="1" ht="16.5" customHeight="1" x14ac:dyDescent="0.5">
      <c r="A14" s="120">
        <v>8</v>
      </c>
      <c r="B14" s="336">
        <v>43693</v>
      </c>
      <c r="C14" s="288" t="s">
        <v>133</v>
      </c>
      <c r="D14" s="365" t="s">
        <v>939</v>
      </c>
      <c r="E14" s="366" t="s">
        <v>940</v>
      </c>
      <c r="F14" s="864" t="s">
        <v>81</v>
      </c>
      <c r="G14" s="120" t="s">
        <v>13</v>
      </c>
      <c r="H14" s="534"/>
      <c r="I14" s="530"/>
      <c r="J14" s="530"/>
      <c r="K14" s="530"/>
      <c r="L14" s="530"/>
      <c r="M14" s="530"/>
      <c r="N14" s="530"/>
      <c r="O14" s="531"/>
      <c r="P14" s="531"/>
      <c r="Q14" s="531"/>
      <c r="R14" s="531"/>
      <c r="S14" s="531"/>
      <c r="T14" s="531"/>
      <c r="U14" s="531"/>
      <c r="V14" s="531"/>
      <c r="W14" s="411"/>
      <c r="X14" s="532"/>
      <c r="Y14" s="282"/>
      <c r="Z14" s="206">
        <v>1849902235086</v>
      </c>
      <c r="AA14" s="40" t="s">
        <v>95</v>
      </c>
    </row>
    <row r="15" spans="1:27" s="40" customFormat="1" ht="16.350000000000001" customHeight="1" x14ac:dyDescent="0.5">
      <c r="A15" s="120">
        <v>9</v>
      </c>
      <c r="B15" s="336">
        <v>43698</v>
      </c>
      <c r="C15" s="288" t="s">
        <v>133</v>
      </c>
      <c r="D15" s="365" t="s">
        <v>941</v>
      </c>
      <c r="E15" s="366" t="s">
        <v>942</v>
      </c>
      <c r="F15" s="675" t="s">
        <v>81</v>
      </c>
      <c r="G15" s="120" t="s">
        <v>17</v>
      </c>
      <c r="H15" s="528"/>
      <c r="I15" s="529"/>
      <c r="J15" s="529"/>
      <c r="K15" s="529"/>
      <c r="L15" s="529"/>
      <c r="M15" s="529"/>
      <c r="N15" s="529"/>
      <c r="O15" s="531"/>
      <c r="P15" s="531"/>
      <c r="Q15" s="531"/>
      <c r="R15" s="531"/>
      <c r="S15" s="531"/>
      <c r="T15" s="531"/>
      <c r="U15" s="531"/>
      <c r="V15" s="531"/>
      <c r="W15" s="411"/>
      <c r="X15" s="532"/>
      <c r="Y15" s="282"/>
      <c r="Z15" s="206">
        <v>1849902238671</v>
      </c>
      <c r="AA15" s="40" t="s">
        <v>95</v>
      </c>
    </row>
    <row r="16" spans="1:27" s="40" customFormat="1" ht="16.350000000000001" customHeight="1" x14ac:dyDescent="0.5">
      <c r="A16" s="246">
        <v>10</v>
      </c>
      <c r="B16" s="628">
        <v>43724</v>
      </c>
      <c r="C16" s="292" t="s">
        <v>133</v>
      </c>
      <c r="D16" s="360" t="s">
        <v>943</v>
      </c>
      <c r="E16" s="361" t="s">
        <v>944</v>
      </c>
      <c r="F16" s="676" t="s">
        <v>81</v>
      </c>
      <c r="G16" s="246" t="s">
        <v>14</v>
      </c>
      <c r="H16" s="522"/>
      <c r="I16" s="523"/>
      <c r="J16" s="523"/>
      <c r="K16" s="523"/>
      <c r="L16" s="525"/>
      <c r="M16" s="525"/>
      <c r="N16" s="525"/>
      <c r="O16" s="524"/>
      <c r="P16" s="524"/>
      <c r="Q16" s="524"/>
      <c r="R16" s="524"/>
      <c r="S16" s="524"/>
      <c r="T16" s="524"/>
      <c r="U16" s="524"/>
      <c r="V16" s="524"/>
      <c r="W16" s="412"/>
      <c r="X16" s="526"/>
      <c r="Y16" s="282"/>
      <c r="Z16" s="206">
        <v>1849902254901</v>
      </c>
      <c r="AA16" s="40" t="s">
        <v>95</v>
      </c>
    </row>
    <row r="17" spans="1:27" s="40" customFormat="1" ht="16.350000000000001" customHeight="1" x14ac:dyDescent="0.5">
      <c r="A17" s="257">
        <v>11</v>
      </c>
      <c r="B17" s="643">
        <v>43725</v>
      </c>
      <c r="C17" s="318" t="s">
        <v>133</v>
      </c>
      <c r="D17" s="618" t="s">
        <v>945</v>
      </c>
      <c r="E17" s="619" t="s">
        <v>946</v>
      </c>
      <c r="F17" s="677" t="s">
        <v>82</v>
      </c>
      <c r="G17" s="257" t="s">
        <v>15</v>
      </c>
      <c r="H17" s="331"/>
      <c r="I17" s="332"/>
      <c r="J17" s="332"/>
      <c r="K17" s="332"/>
      <c r="L17" s="332"/>
      <c r="M17" s="332"/>
      <c r="N17" s="332"/>
      <c r="O17" s="333"/>
      <c r="P17" s="333"/>
      <c r="Q17" s="333"/>
      <c r="R17" s="333"/>
      <c r="S17" s="333"/>
      <c r="T17" s="333"/>
      <c r="U17" s="333"/>
      <c r="V17" s="333"/>
      <c r="W17" s="566"/>
      <c r="X17" s="335"/>
      <c r="Y17" s="282"/>
      <c r="Z17" s="206">
        <v>1849902187901</v>
      </c>
      <c r="AA17" s="40" t="s">
        <v>95</v>
      </c>
    </row>
    <row r="18" spans="1:27" s="40" customFormat="1" ht="16.350000000000001" customHeight="1" x14ac:dyDescent="0.5">
      <c r="A18" s="120">
        <v>12</v>
      </c>
      <c r="B18" s="642">
        <v>43737</v>
      </c>
      <c r="C18" s="288" t="s">
        <v>133</v>
      </c>
      <c r="D18" s="365" t="s">
        <v>500</v>
      </c>
      <c r="E18" s="366" t="s">
        <v>947</v>
      </c>
      <c r="F18" s="678" t="s">
        <v>81</v>
      </c>
      <c r="G18" s="597" t="s">
        <v>16</v>
      </c>
      <c r="H18" s="244"/>
      <c r="I18" s="245"/>
      <c r="J18" s="245"/>
      <c r="K18" s="245"/>
      <c r="L18" s="80"/>
      <c r="M18" s="80"/>
      <c r="N18" s="80"/>
      <c r="O18" s="71"/>
      <c r="P18" s="71"/>
      <c r="Q18" s="71"/>
      <c r="R18" s="71"/>
      <c r="S18" s="71"/>
      <c r="T18" s="71"/>
      <c r="U18" s="71"/>
      <c r="V18" s="71"/>
      <c r="W18" s="404"/>
      <c r="X18" s="73"/>
      <c r="Z18" s="206">
        <v>1849902236376</v>
      </c>
      <c r="AA18" s="40" t="s">
        <v>95</v>
      </c>
    </row>
    <row r="19" spans="1:27" s="40" customFormat="1" ht="16.350000000000001" customHeight="1" x14ac:dyDescent="0.5">
      <c r="A19" s="120">
        <v>13</v>
      </c>
      <c r="B19" s="336">
        <v>43739</v>
      </c>
      <c r="C19" s="288" t="s">
        <v>133</v>
      </c>
      <c r="D19" s="365" t="s">
        <v>948</v>
      </c>
      <c r="E19" s="366" t="s">
        <v>949</v>
      </c>
      <c r="F19" s="864" t="s">
        <v>75</v>
      </c>
      <c r="G19" s="120" t="s">
        <v>13</v>
      </c>
      <c r="H19" s="280"/>
      <c r="I19" s="80"/>
      <c r="J19" s="80"/>
      <c r="K19" s="80"/>
      <c r="L19" s="80"/>
      <c r="M19" s="80"/>
      <c r="N19" s="80"/>
      <c r="O19" s="71"/>
      <c r="P19" s="71"/>
      <c r="Q19" s="71"/>
      <c r="R19" s="71"/>
      <c r="S19" s="71"/>
      <c r="T19" s="71"/>
      <c r="U19" s="71"/>
      <c r="V19" s="71"/>
      <c r="W19" s="404"/>
      <c r="X19" s="73"/>
      <c r="Z19" s="206">
        <v>1847800001912</v>
      </c>
      <c r="AA19" s="40" t="s">
        <v>95</v>
      </c>
    </row>
    <row r="20" spans="1:27" s="40" customFormat="1" ht="16.350000000000001" customHeight="1" x14ac:dyDescent="0.5">
      <c r="A20" s="120">
        <v>14</v>
      </c>
      <c r="B20" s="713">
        <v>45675</v>
      </c>
      <c r="C20" s="699" t="s">
        <v>133</v>
      </c>
      <c r="D20" s="700" t="s">
        <v>369</v>
      </c>
      <c r="E20" s="701" t="s">
        <v>957</v>
      </c>
      <c r="F20" s="764" t="s">
        <v>81</v>
      </c>
      <c r="G20" s="702" t="s">
        <v>17</v>
      </c>
      <c r="H20" s="280"/>
      <c r="I20" s="80"/>
      <c r="J20" s="80"/>
      <c r="K20" s="80"/>
      <c r="L20" s="80"/>
      <c r="M20" s="80"/>
      <c r="N20" s="80"/>
      <c r="O20" s="71"/>
      <c r="P20" s="71"/>
      <c r="Q20" s="71"/>
      <c r="R20" s="71"/>
      <c r="S20" s="71"/>
      <c r="T20" s="71"/>
      <c r="U20" s="71"/>
      <c r="V20" s="71"/>
      <c r="W20" s="404"/>
      <c r="X20" s="73"/>
      <c r="Z20" s="719">
        <v>1100401545251</v>
      </c>
      <c r="AA20" s="720" t="s">
        <v>98</v>
      </c>
    </row>
    <row r="21" spans="1:27" s="40" customFormat="1" ht="16.350000000000001" customHeight="1" x14ac:dyDescent="0.5">
      <c r="A21" s="246">
        <v>15</v>
      </c>
      <c r="B21" s="693">
        <v>45676</v>
      </c>
      <c r="C21" s="694" t="s">
        <v>133</v>
      </c>
      <c r="D21" s="722" t="s">
        <v>953</v>
      </c>
      <c r="E21" s="723" t="s">
        <v>954</v>
      </c>
      <c r="F21" s="766" t="s">
        <v>81</v>
      </c>
      <c r="G21" s="697" t="s">
        <v>14</v>
      </c>
      <c r="H21" s="283"/>
      <c r="I21" s="101"/>
      <c r="J21" s="101"/>
      <c r="K21" s="101"/>
      <c r="L21" s="101"/>
      <c r="M21" s="101"/>
      <c r="N21" s="101"/>
      <c r="O21" s="102"/>
      <c r="P21" s="102"/>
      <c r="Q21" s="102"/>
      <c r="R21" s="102"/>
      <c r="S21" s="102"/>
      <c r="T21" s="102"/>
      <c r="U21" s="102"/>
      <c r="V21" s="102"/>
      <c r="W21" s="413"/>
      <c r="X21" s="271"/>
      <c r="Z21" s="719">
        <v>1849902223631</v>
      </c>
      <c r="AA21" s="720" t="s">
        <v>98</v>
      </c>
    </row>
    <row r="22" spans="1:27" s="40" customFormat="1" ht="16.350000000000001" customHeight="1" x14ac:dyDescent="0.5">
      <c r="A22" s="257">
        <v>16</v>
      </c>
      <c r="B22" s="734">
        <v>45677</v>
      </c>
      <c r="C22" s="706" t="s">
        <v>133</v>
      </c>
      <c r="D22" s="707" t="s">
        <v>955</v>
      </c>
      <c r="E22" s="708" t="s">
        <v>956</v>
      </c>
      <c r="F22" s="767" t="s">
        <v>81</v>
      </c>
      <c r="G22" s="768" t="s">
        <v>15</v>
      </c>
      <c r="H22" s="274"/>
      <c r="I22" s="275"/>
      <c r="J22" s="275"/>
      <c r="K22" s="275"/>
      <c r="L22" s="275"/>
      <c r="M22" s="275"/>
      <c r="N22" s="275"/>
      <c r="O22" s="276"/>
      <c r="P22" s="276"/>
      <c r="Q22" s="276"/>
      <c r="R22" s="276"/>
      <c r="S22" s="276"/>
      <c r="T22" s="276"/>
      <c r="U22" s="276"/>
      <c r="V22" s="276"/>
      <c r="W22" s="403"/>
      <c r="X22" s="58"/>
      <c r="Z22" s="719">
        <v>1849902143165</v>
      </c>
      <c r="AA22" s="720" t="s">
        <v>96</v>
      </c>
    </row>
    <row r="23" spans="1:27" s="40" customFormat="1" ht="16.350000000000001" customHeight="1" x14ac:dyDescent="0.5">
      <c r="A23" s="120">
        <v>17</v>
      </c>
      <c r="B23" s="713">
        <v>45678</v>
      </c>
      <c r="C23" s="699" t="s">
        <v>133</v>
      </c>
      <c r="D23" s="765" t="s">
        <v>951</v>
      </c>
      <c r="E23" s="740" t="s">
        <v>952</v>
      </c>
      <c r="F23" s="864" t="s">
        <v>75</v>
      </c>
      <c r="G23" s="702" t="s">
        <v>16</v>
      </c>
      <c r="H23" s="280"/>
      <c r="I23" s="80"/>
      <c r="J23" s="80"/>
      <c r="K23" s="80"/>
      <c r="L23" s="80"/>
      <c r="M23" s="80"/>
      <c r="N23" s="80"/>
      <c r="O23" s="71"/>
      <c r="P23" s="71"/>
      <c r="Q23" s="71"/>
      <c r="R23" s="71"/>
      <c r="S23" s="71"/>
      <c r="T23" s="71"/>
      <c r="U23" s="71"/>
      <c r="V23" s="71"/>
      <c r="W23" s="404"/>
      <c r="X23" s="73"/>
      <c r="Z23" s="719">
        <v>1849902189947</v>
      </c>
      <c r="AA23" s="720" t="s">
        <v>98</v>
      </c>
    </row>
    <row r="24" spans="1:27" s="40" customFormat="1" ht="16.350000000000001" customHeight="1" x14ac:dyDescent="0.5">
      <c r="A24" s="120">
        <v>18</v>
      </c>
      <c r="B24" s="642">
        <v>43399</v>
      </c>
      <c r="C24" s="288" t="s">
        <v>69</v>
      </c>
      <c r="D24" s="365" t="s">
        <v>958</v>
      </c>
      <c r="E24" s="366" t="s">
        <v>959</v>
      </c>
      <c r="F24" s="675" t="s">
        <v>75</v>
      </c>
      <c r="G24" s="120" t="s">
        <v>13</v>
      </c>
      <c r="H24" s="280"/>
      <c r="I24" s="80"/>
      <c r="J24" s="80"/>
      <c r="K24" s="80"/>
      <c r="L24" s="80"/>
      <c r="M24" s="80"/>
      <c r="N24" s="80"/>
      <c r="O24" s="71"/>
      <c r="P24" s="71"/>
      <c r="Q24" s="71"/>
      <c r="R24" s="71"/>
      <c r="S24" s="71"/>
      <c r="T24" s="71"/>
      <c r="U24" s="71"/>
      <c r="V24" s="71"/>
      <c r="W24" s="404"/>
      <c r="X24" s="73"/>
      <c r="Z24" s="206">
        <v>1104000296539</v>
      </c>
      <c r="AA24" s="40" t="s">
        <v>95</v>
      </c>
    </row>
    <row r="25" spans="1:27" s="40" customFormat="1" ht="16.350000000000001" customHeight="1" x14ac:dyDescent="0.5">
      <c r="A25" s="120">
        <v>19</v>
      </c>
      <c r="B25" s="642">
        <v>43439</v>
      </c>
      <c r="C25" s="288" t="s">
        <v>69</v>
      </c>
      <c r="D25" s="289" t="s">
        <v>960</v>
      </c>
      <c r="E25" s="290" t="s">
        <v>961</v>
      </c>
      <c r="F25" s="675" t="s">
        <v>81</v>
      </c>
      <c r="G25" s="120" t="s">
        <v>17</v>
      </c>
      <c r="H25" s="280"/>
      <c r="I25" s="80"/>
      <c r="J25" s="80"/>
      <c r="K25" s="80"/>
      <c r="L25" s="80"/>
      <c r="M25" s="80"/>
      <c r="N25" s="80"/>
      <c r="O25" s="71"/>
      <c r="P25" s="71"/>
      <c r="Q25" s="71"/>
      <c r="R25" s="71"/>
      <c r="S25" s="71"/>
      <c r="T25" s="71"/>
      <c r="U25" s="71"/>
      <c r="V25" s="71"/>
      <c r="W25" s="404"/>
      <c r="X25" s="73"/>
      <c r="Z25" s="206">
        <v>1849902260340</v>
      </c>
      <c r="AA25" s="40" t="s">
        <v>95</v>
      </c>
    </row>
    <row r="26" spans="1:27" s="40" customFormat="1" ht="15.95" customHeight="1" x14ac:dyDescent="0.5">
      <c r="A26" s="246">
        <v>20</v>
      </c>
      <c r="B26" s="359">
        <v>43447</v>
      </c>
      <c r="C26" s="292" t="s">
        <v>69</v>
      </c>
      <c r="D26" s="293" t="s">
        <v>962</v>
      </c>
      <c r="E26" s="294" t="s">
        <v>538</v>
      </c>
      <c r="F26" s="676" t="s">
        <v>81</v>
      </c>
      <c r="G26" s="246" t="s">
        <v>14</v>
      </c>
      <c r="H26" s="283"/>
      <c r="I26" s="101"/>
      <c r="J26" s="101"/>
      <c r="K26" s="101"/>
      <c r="L26" s="101"/>
      <c r="M26" s="101"/>
      <c r="N26" s="101"/>
      <c r="O26" s="102"/>
      <c r="P26" s="102"/>
      <c r="Q26" s="102"/>
      <c r="R26" s="102"/>
      <c r="S26" s="102"/>
      <c r="T26" s="102"/>
      <c r="U26" s="102"/>
      <c r="V26" s="102"/>
      <c r="W26" s="413"/>
      <c r="X26" s="271"/>
      <c r="Z26" s="206">
        <v>1869900772220</v>
      </c>
      <c r="AA26" s="40" t="s">
        <v>95</v>
      </c>
    </row>
    <row r="27" spans="1:27" s="40" customFormat="1" ht="16.5" customHeight="1" x14ac:dyDescent="0.5">
      <c r="A27" s="257">
        <v>21</v>
      </c>
      <c r="B27" s="643">
        <v>43472</v>
      </c>
      <c r="C27" s="622" t="s">
        <v>69</v>
      </c>
      <c r="D27" s="623" t="s">
        <v>963</v>
      </c>
      <c r="E27" s="624" t="s">
        <v>964</v>
      </c>
      <c r="F27" s="677" t="s">
        <v>81</v>
      </c>
      <c r="G27" s="599" t="s">
        <v>15</v>
      </c>
      <c r="H27" s="285"/>
      <c r="I27" s="55"/>
      <c r="J27" s="55"/>
      <c r="K27" s="55"/>
      <c r="L27" s="55"/>
      <c r="M27" s="55"/>
      <c r="N27" s="55"/>
      <c r="O27" s="56"/>
      <c r="P27" s="56"/>
      <c r="Q27" s="56"/>
      <c r="R27" s="56"/>
      <c r="S27" s="56"/>
      <c r="T27" s="56"/>
      <c r="U27" s="56"/>
      <c r="V27" s="56"/>
      <c r="W27" s="414"/>
      <c r="X27" s="58"/>
      <c r="Z27" s="206">
        <v>1849902226796</v>
      </c>
      <c r="AA27" s="40" t="s">
        <v>95</v>
      </c>
    </row>
    <row r="28" spans="1:27" s="40" customFormat="1" ht="16.350000000000001" customHeight="1" x14ac:dyDescent="0.5">
      <c r="A28" s="120">
        <v>22</v>
      </c>
      <c r="B28" s="642">
        <v>43477</v>
      </c>
      <c r="C28" s="288" t="s">
        <v>69</v>
      </c>
      <c r="D28" s="289" t="s">
        <v>965</v>
      </c>
      <c r="E28" s="290" t="s">
        <v>966</v>
      </c>
      <c r="F28" s="675" t="s">
        <v>81</v>
      </c>
      <c r="G28" s="120" t="s">
        <v>16</v>
      </c>
      <c r="H28" s="280"/>
      <c r="I28" s="80"/>
      <c r="J28" s="80"/>
      <c r="K28" s="80"/>
      <c r="L28" s="80"/>
      <c r="M28" s="80"/>
      <c r="N28" s="80"/>
      <c r="O28" s="71"/>
      <c r="P28" s="71"/>
      <c r="Q28" s="71"/>
      <c r="R28" s="71"/>
      <c r="S28" s="71"/>
      <c r="T28" s="71"/>
      <c r="U28" s="71"/>
      <c r="V28" s="71"/>
      <c r="W28" s="404"/>
      <c r="X28" s="73"/>
      <c r="Z28" s="206">
        <v>1849300154533</v>
      </c>
      <c r="AA28" s="40" t="s">
        <v>95</v>
      </c>
    </row>
    <row r="29" spans="1:27" s="40" customFormat="1" ht="16.5" customHeight="1" x14ac:dyDescent="0.5">
      <c r="A29" s="120">
        <v>23</v>
      </c>
      <c r="B29" s="642">
        <v>43488</v>
      </c>
      <c r="C29" s="288" t="s">
        <v>69</v>
      </c>
      <c r="D29" s="289" t="s">
        <v>759</v>
      </c>
      <c r="E29" s="290" t="s">
        <v>967</v>
      </c>
      <c r="F29" s="675" t="s">
        <v>81</v>
      </c>
      <c r="G29" s="120" t="s">
        <v>13</v>
      </c>
      <c r="H29" s="280"/>
      <c r="I29" s="80"/>
      <c r="J29" s="80"/>
      <c r="K29" s="80"/>
      <c r="L29" s="80"/>
      <c r="M29" s="80"/>
      <c r="N29" s="80"/>
      <c r="O29" s="71"/>
      <c r="P29" s="71"/>
      <c r="Q29" s="71"/>
      <c r="R29" s="71"/>
      <c r="S29" s="71"/>
      <c r="T29" s="71"/>
      <c r="U29" s="71"/>
      <c r="V29" s="71"/>
      <c r="W29" s="404"/>
      <c r="X29" s="73"/>
      <c r="Z29" s="206">
        <v>1849902270949</v>
      </c>
      <c r="AA29" s="40" t="s">
        <v>95</v>
      </c>
    </row>
    <row r="30" spans="1:27" s="40" customFormat="1" ht="16.350000000000001" customHeight="1" x14ac:dyDescent="0.5">
      <c r="A30" s="120">
        <v>24</v>
      </c>
      <c r="B30" s="642">
        <v>43526</v>
      </c>
      <c r="C30" s="288" t="s">
        <v>69</v>
      </c>
      <c r="D30" s="289" t="s">
        <v>968</v>
      </c>
      <c r="E30" s="290" t="s">
        <v>969</v>
      </c>
      <c r="F30" s="864" t="s">
        <v>75</v>
      </c>
      <c r="G30" s="120" t="s">
        <v>17</v>
      </c>
      <c r="H30" s="280"/>
      <c r="I30" s="80"/>
      <c r="J30" s="80"/>
      <c r="K30" s="80"/>
      <c r="L30" s="80"/>
      <c r="M30" s="80"/>
      <c r="N30" s="80"/>
      <c r="O30" s="71"/>
      <c r="P30" s="71"/>
      <c r="Q30" s="71"/>
      <c r="R30" s="71"/>
      <c r="S30" s="71"/>
      <c r="T30" s="71"/>
      <c r="U30" s="71"/>
      <c r="V30" s="71"/>
      <c r="W30" s="404"/>
      <c r="X30" s="73"/>
      <c r="Z30" s="206">
        <v>1849902213520</v>
      </c>
      <c r="AA30" s="40" t="s">
        <v>95</v>
      </c>
    </row>
    <row r="31" spans="1:27" s="40" customFormat="1" ht="15.95" customHeight="1" x14ac:dyDescent="0.5">
      <c r="A31" s="246">
        <v>25</v>
      </c>
      <c r="B31" s="359">
        <v>43558</v>
      </c>
      <c r="C31" s="292" t="s">
        <v>69</v>
      </c>
      <c r="D31" s="293" t="s">
        <v>970</v>
      </c>
      <c r="E31" s="294" t="s">
        <v>971</v>
      </c>
      <c r="F31" s="676" t="s">
        <v>80</v>
      </c>
      <c r="G31" s="246" t="s">
        <v>14</v>
      </c>
      <c r="H31" s="283"/>
      <c r="I31" s="101"/>
      <c r="J31" s="101"/>
      <c r="K31" s="101"/>
      <c r="L31" s="101"/>
      <c r="M31" s="101"/>
      <c r="N31" s="101"/>
      <c r="O31" s="102"/>
      <c r="P31" s="102"/>
      <c r="Q31" s="102"/>
      <c r="R31" s="102"/>
      <c r="S31" s="102"/>
      <c r="T31" s="102"/>
      <c r="U31" s="102"/>
      <c r="V31" s="102"/>
      <c r="W31" s="413"/>
      <c r="X31" s="104"/>
      <c r="Z31" s="206">
        <v>1849902178201</v>
      </c>
      <c r="AA31" s="40" t="s">
        <v>95</v>
      </c>
    </row>
    <row r="32" spans="1:27" s="40" customFormat="1" ht="16.350000000000001" customHeight="1" x14ac:dyDescent="0.5">
      <c r="A32" s="257">
        <v>26</v>
      </c>
      <c r="B32" s="643">
        <v>43594</v>
      </c>
      <c r="C32" s="318" t="s">
        <v>69</v>
      </c>
      <c r="D32" s="319" t="s">
        <v>972</v>
      </c>
      <c r="E32" s="320" t="s">
        <v>973</v>
      </c>
      <c r="F32" s="677" t="s">
        <v>80</v>
      </c>
      <c r="G32" s="599" t="s">
        <v>15</v>
      </c>
      <c r="H32" s="274"/>
      <c r="I32" s="275"/>
      <c r="J32" s="275"/>
      <c r="K32" s="275"/>
      <c r="L32" s="275"/>
      <c r="M32" s="275"/>
      <c r="N32" s="275"/>
      <c r="O32" s="276"/>
      <c r="P32" s="276"/>
      <c r="Q32" s="276"/>
      <c r="R32" s="276"/>
      <c r="S32" s="276"/>
      <c r="T32" s="276"/>
      <c r="U32" s="276"/>
      <c r="V32" s="276"/>
      <c r="W32" s="403"/>
      <c r="X32" s="58"/>
      <c r="Z32" s="206">
        <v>1849902232664</v>
      </c>
      <c r="AA32" s="40" t="s">
        <v>95</v>
      </c>
    </row>
    <row r="33" spans="1:27" s="40" customFormat="1" ht="16.350000000000001" customHeight="1" x14ac:dyDescent="0.5">
      <c r="A33" s="120">
        <v>27</v>
      </c>
      <c r="B33" s="336">
        <v>43705</v>
      </c>
      <c r="C33" s="288" t="s">
        <v>69</v>
      </c>
      <c r="D33" s="289" t="s">
        <v>974</v>
      </c>
      <c r="E33" s="290" t="s">
        <v>975</v>
      </c>
      <c r="F33" s="678" t="s">
        <v>75</v>
      </c>
      <c r="G33" s="120" t="s">
        <v>16</v>
      </c>
      <c r="H33" s="244"/>
      <c r="I33" s="245"/>
      <c r="J33" s="245"/>
      <c r="K33" s="245"/>
      <c r="L33" s="80"/>
      <c r="M33" s="80"/>
      <c r="N33" s="80"/>
      <c r="O33" s="71"/>
      <c r="P33" s="71"/>
      <c r="Q33" s="71"/>
      <c r="R33" s="71"/>
      <c r="S33" s="71"/>
      <c r="T33" s="71"/>
      <c r="U33" s="71"/>
      <c r="V33" s="71"/>
      <c r="W33" s="404"/>
      <c r="X33" s="73"/>
      <c r="Z33" s="206">
        <v>1849902234594</v>
      </c>
      <c r="AA33" s="40" t="s">
        <v>95</v>
      </c>
    </row>
    <row r="34" spans="1:27" s="40" customFormat="1" ht="16.350000000000001" customHeight="1" x14ac:dyDescent="0.5">
      <c r="A34" s="120">
        <v>28</v>
      </c>
      <c r="B34" s="336">
        <v>43710</v>
      </c>
      <c r="C34" s="288" t="s">
        <v>69</v>
      </c>
      <c r="D34" s="289" t="s">
        <v>976</v>
      </c>
      <c r="E34" s="290" t="s">
        <v>977</v>
      </c>
      <c r="F34" s="678" t="s">
        <v>75</v>
      </c>
      <c r="G34" s="120" t="s">
        <v>13</v>
      </c>
      <c r="H34" s="528"/>
      <c r="I34" s="529"/>
      <c r="J34" s="529"/>
      <c r="K34" s="529"/>
      <c r="L34" s="530"/>
      <c r="M34" s="530"/>
      <c r="N34" s="530"/>
      <c r="O34" s="531"/>
      <c r="P34" s="531"/>
      <c r="Q34" s="531"/>
      <c r="R34" s="531"/>
      <c r="S34" s="531"/>
      <c r="T34" s="531"/>
      <c r="U34" s="531"/>
      <c r="V34" s="531"/>
      <c r="W34" s="411"/>
      <c r="X34" s="532"/>
      <c r="Y34" s="282"/>
      <c r="Z34" s="206">
        <v>1219901365593</v>
      </c>
      <c r="AA34" s="40" t="s">
        <v>95</v>
      </c>
    </row>
    <row r="35" spans="1:27" s="40" customFormat="1" ht="16.350000000000001" customHeight="1" x14ac:dyDescent="0.5">
      <c r="A35" s="120">
        <v>29</v>
      </c>
      <c r="B35" s="336">
        <v>43713</v>
      </c>
      <c r="C35" s="288" t="s">
        <v>69</v>
      </c>
      <c r="D35" s="289" t="s">
        <v>978</v>
      </c>
      <c r="E35" s="290" t="s">
        <v>979</v>
      </c>
      <c r="F35" s="675" t="s">
        <v>81</v>
      </c>
      <c r="G35" s="120" t="s">
        <v>17</v>
      </c>
      <c r="H35" s="534"/>
      <c r="I35" s="530"/>
      <c r="J35" s="530"/>
      <c r="K35" s="530"/>
      <c r="L35" s="529"/>
      <c r="M35" s="529"/>
      <c r="N35" s="529"/>
      <c r="O35" s="531"/>
      <c r="P35" s="531"/>
      <c r="Q35" s="531"/>
      <c r="R35" s="531"/>
      <c r="S35" s="531"/>
      <c r="T35" s="531"/>
      <c r="U35" s="531"/>
      <c r="V35" s="531"/>
      <c r="W35" s="411"/>
      <c r="X35" s="532"/>
      <c r="Y35" s="282"/>
      <c r="Z35" s="206">
        <v>1849902202994</v>
      </c>
      <c r="AA35" s="40" t="s">
        <v>95</v>
      </c>
    </row>
    <row r="36" spans="1:27" s="40" customFormat="1" ht="15.95" customHeight="1" x14ac:dyDescent="0.5">
      <c r="A36" s="246">
        <v>30</v>
      </c>
      <c r="B36" s="628">
        <v>43715</v>
      </c>
      <c r="C36" s="292" t="s">
        <v>69</v>
      </c>
      <c r="D36" s="293" t="s">
        <v>821</v>
      </c>
      <c r="E36" s="294" t="s">
        <v>980</v>
      </c>
      <c r="F36" s="679" t="s">
        <v>82</v>
      </c>
      <c r="G36" s="246" t="s">
        <v>14</v>
      </c>
      <c r="H36" s="559"/>
      <c r="I36" s="525"/>
      <c r="J36" s="525"/>
      <c r="K36" s="525"/>
      <c r="L36" s="523"/>
      <c r="M36" s="523"/>
      <c r="N36" s="523"/>
      <c r="O36" s="524"/>
      <c r="P36" s="524"/>
      <c r="Q36" s="524"/>
      <c r="R36" s="524"/>
      <c r="S36" s="524"/>
      <c r="T36" s="524"/>
      <c r="U36" s="524"/>
      <c r="V36" s="524"/>
      <c r="W36" s="412"/>
      <c r="X36" s="526"/>
      <c r="Y36" s="282"/>
      <c r="Z36" s="206">
        <v>1849902218751</v>
      </c>
      <c r="AA36" s="40" t="s">
        <v>95</v>
      </c>
    </row>
    <row r="37" spans="1:27" s="40" customFormat="1" ht="16.350000000000001" customHeight="1" x14ac:dyDescent="0.5">
      <c r="A37" s="257">
        <v>31</v>
      </c>
      <c r="B37" s="595">
        <v>43758</v>
      </c>
      <c r="C37" s="622" t="s">
        <v>69</v>
      </c>
      <c r="D37" s="623" t="s">
        <v>981</v>
      </c>
      <c r="E37" s="624" t="s">
        <v>982</v>
      </c>
      <c r="F37" s="867" t="s">
        <v>81</v>
      </c>
      <c r="G37" s="599" t="s">
        <v>15</v>
      </c>
      <c r="H37" s="536"/>
      <c r="I37" s="537"/>
      <c r="J37" s="537"/>
      <c r="K37" s="537"/>
      <c r="L37" s="537"/>
      <c r="M37" s="537"/>
      <c r="N37" s="537"/>
      <c r="O37" s="538"/>
      <c r="P37" s="538"/>
      <c r="Q37" s="538"/>
      <c r="R37" s="538"/>
      <c r="S37" s="538"/>
      <c r="T37" s="538"/>
      <c r="U37" s="538"/>
      <c r="V37" s="538"/>
      <c r="W37" s="587"/>
      <c r="X37" s="335"/>
      <c r="Y37" s="282"/>
      <c r="Z37" s="206">
        <v>1849902213091</v>
      </c>
      <c r="AA37" s="40" t="s">
        <v>95</v>
      </c>
    </row>
    <row r="38" spans="1:27" s="40" customFormat="1" ht="16.350000000000001" customHeight="1" x14ac:dyDescent="0.5">
      <c r="A38" s="120">
        <v>32</v>
      </c>
      <c r="B38" s="713">
        <v>45679</v>
      </c>
      <c r="C38" s="699" t="s">
        <v>69</v>
      </c>
      <c r="D38" s="700" t="s">
        <v>987</v>
      </c>
      <c r="E38" s="701" t="s">
        <v>988</v>
      </c>
      <c r="F38" s="764" t="s">
        <v>80</v>
      </c>
      <c r="G38" s="702" t="s">
        <v>16</v>
      </c>
      <c r="H38" s="534"/>
      <c r="I38" s="530"/>
      <c r="J38" s="530"/>
      <c r="K38" s="530"/>
      <c r="L38" s="530"/>
      <c r="M38" s="530"/>
      <c r="N38" s="530"/>
      <c r="O38" s="531"/>
      <c r="P38" s="531"/>
      <c r="Q38" s="531"/>
      <c r="R38" s="531"/>
      <c r="S38" s="531"/>
      <c r="T38" s="531"/>
      <c r="U38" s="531"/>
      <c r="V38" s="531"/>
      <c r="W38" s="411"/>
      <c r="X38" s="532"/>
      <c r="Y38" s="282"/>
      <c r="Z38" s="719">
        <v>1849902159550</v>
      </c>
      <c r="AA38" s="720" t="s">
        <v>97</v>
      </c>
    </row>
    <row r="39" spans="1:27" s="40" customFormat="1" ht="16.350000000000001" customHeight="1" x14ac:dyDescent="0.5">
      <c r="A39" s="120">
        <v>33</v>
      </c>
      <c r="B39" s="713">
        <v>45680</v>
      </c>
      <c r="C39" s="699" t="s">
        <v>69</v>
      </c>
      <c r="D39" s="700" t="s">
        <v>983</v>
      </c>
      <c r="E39" s="701" t="s">
        <v>984</v>
      </c>
      <c r="F39" s="764" t="s">
        <v>80</v>
      </c>
      <c r="G39" s="702" t="s">
        <v>13</v>
      </c>
      <c r="H39" s="534"/>
      <c r="I39" s="530"/>
      <c r="J39" s="530"/>
      <c r="K39" s="530"/>
      <c r="L39" s="530"/>
      <c r="M39" s="530"/>
      <c r="N39" s="530"/>
      <c r="O39" s="531"/>
      <c r="P39" s="531"/>
      <c r="Q39" s="531"/>
      <c r="R39" s="531"/>
      <c r="S39" s="531"/>
      <c r="T39" s="531"/>
      <c r="U39" s="531"/>
      <c r="V39" s="531"/>
      <c r="W39" s="411"/>
      <c r="X39" s="532"/>
      <c r="Y39" s="282"/>
      <c r="Z39" s="719">
        <v>1849300127331</v>
      </c>
      <c r="AA39" s="720" t="s">
        <v>98</v>
      </c>
    </row>
    <row r="40" spans="1:27" s="40" customFormat="1" ht="16.350000000000001" customHeight="1" x14ac:dyDescent="0.5">
      <c r="A40" s="120">
        <v>34</v>
      </c>
      <c r="B40" s="713">
        <v>45681</v>
      </c>
      <c r="C40" s="699" t="s">
        <v>69</v>
      </c>
      <c r="D40" s="700" t="s">
        <v>989</v>
      </c>
      <c r="E40" s="701" t="s">
        <v>990</v>
      </c>
      <c r="F40" s="764" t="s">
        <v>81</v>
      </c>
      <c r="G40" s="702" t="s">
        <v>17</v>
      </c>
      <c r="H40" s="534"/>
      <c r="I40" s="530"/>
      <c r="J40" s="530"/>
      <c r="K40" s="530"/>
      <c r="L40" s="530"/>
      <c r="M40" s="530"/>
      <c r="N40" s="530"/>
      <c r="O40" s="531"/>
      <c r="P40" s="531"/>
      <c r="Q40" s="531"/>
      <c r="R40" s="531"/>
      <c r="S40" s="531"/>
      <c r="T40" s="531"/>
      <c r="U40" s="531"/>
      <c r="V40" s="531"/>
      <c r="W40" s="411"/>
      <c r="X40" s="532"/>
      <c r="Y40" s="282"/>
      <c r="Z40" s="719">
        <v>1849902249711</v>
      </c>
      <c r="AA40" s="720" t="s">
        <v>98</v>
      </c>
    </row>
    <row r="41" spans="1:27" s="40" customFormat="1" ht="16.350000000000001" customHeight="1" x14ac:dyDescent="0.5">
      <c r="A41" s="246">
        <v>35</v>
      </c>
      <c r="B41" s="693">
        <v>45682</v>
      </c>
      <c r="C41" s="694" t="s">
        <v>69</v>
      </c>
      <c r="D41" s="695" t="s">
        <v>991</v>
      </c>
      <c r="E41" s="696" t="s">
        <v>992</v>
      </c>
      <c r="F41" s="866" t="s">
        <v>81</v>
      </c>
      <c r="G41" s="697" t="s">
        <v>14</v>
      </c>
      <c r="H41" s="523"/>
      <c r="I41" s="523"/>
      <c r="J41" s="523"/>
      <c r="K41" s="523"/>
      <c r="L41" s="523"/>
      <c r="M41" s="523"/>
      <c r="N41" s="523"/>
      <c r="O41" s="524"/>
      <c r="P41" s="524"/>
      <c r="Q41" s="524"/>
      <c r="R41" s="524"/>
      <c r="S41" s="524"/>
      <c r="T41" s="524"/>
      <c r="U41" s="524"/>
      <c r="V41" s="524"/>
      <c r="W41" s="412"/>
      <c r="X41" s="542"/>
      <c r="Y41" s="282"/>
      <c r="Z41" s="719">
        <v>1849902184091</v>
      </c>
      <c r="AA41" s="720" t="s">
        <v>100</v>
      </c>
    </row>
    <row r="42" spans="1:27" s="40" customFormat="1" ht="16.350000000000001" customHeight="1" x14ac:dyDescent="0.5">
      <c r="A42" s="630">
        <v>36</v>
      </c>
      <c r="B42" s="769">
        <v>45683</v>
      </c>
      <c r="C42" s="770" t="s">
        <v>69</v>
      </c>
      <c r="D42" s="771" t="s">
        <v>985</v>
      </c>
      <c r="E42" s="772" t="s">
        <v>986</v>
      </c>
      <c r="F42" s="773" t="s">
        <v>80</v>
      </c>
      <c r="G42" s="774" t="s">
        <v>15</v>
      </c>
      <c r="H42" s="543"/>
      <c r="I42" s="544"/>
      <c r="J42" s="544"/>
      <c r="K42" s="544"/>
      <c r="L42" s="544"/>
      <c r="M42" s="544"/>
      <c r="N42" s="544"/>
      <c r="O42" s="545"/>
      <c r="P42" s="545"/>
      <c r="Q42" s="545"/>
      <c r="R42" s="545"/>
      <c r="S42" s="545"/>
      <c r="T42" s="545"/>
      <c r="U42" s="545"/>
      <c r="V42" s="545"/>
      <c r="W42" s="588"/>
      <c r="X42" s="546"/>
      <c r="Y42" s="282"/>
      <c r="Z42" s="719">
        <v>1849902144668</v>
      </c>
      <c r="AA42" s="720" t="s">
        <v>98</v>
      </c>
    </row>
    <row r="43" spans="1:27" s="40" customFormat="1" ht="6" customHeight="1" x14ac:dyDescent="0.5">
      <c r="A43" s="180"/>
      <c r="B43" s="431"/>
      <c r="C43" s="180"/>
      <c r="D43" s="181"/>
      <c r="E43" s="178"/>
      <c r="F43" s="449"/>
      <c r="G43" s="180"/>
      <c r="H43" s="180"/>
      <c r="I43" s="180"/>
      <c r="J43" s="180"/>
      <c r="K43" s="180"/>
      <c r="L43" s="180"/>
      <c r="M43" s="180"/>
      <c r="N43" s="180"/>
      <c r="O43" s="178"/>
      <c r="P43" s="178"/>
      <c r="Q43" s="178"/>
      <c r="R43" s="178"/>
      <c r="S43" s="178"/>
      <c r="T43" s="178"/>
      <c r="U43" s="178"/>
      <c r="V43" s="178"/>
      <c r="W43" s="303"/>
      <c r="X43" s="304"/>
      <c r="Z43" s="206"/>
    </row>
    <row r="44" spans="1:27" s="40" customFormat="1" ht="16.350000000000001" customHeight="1" x14ac:dyDescent="0.5">
      <c r="A44" s="178"/>
      <c r="B44" s="432" t="s">
        <v>24</v>
      </c>
      <c r="C44" s="180"/>
      <c r="D44" s="180">
        <f>G44+M44</f>
        <v>36</v>
      </c>
      <c r="E44" s="181" t="s">
        <v>6</v>
      </c>
      <c r="F44" s="40" t="s">
        <v>11</v>
      </c>
      <c r="G44" s="180">
        <f>COUNTIF($C$7:$C$42,"ช")</f>
        <v>17</v>
      </c>
      <c r="H44" s="180"/>
      <c r="I44" s="183" t="s">
        <v>8</v>
      </c>
      <c r="J44" s="182"/>
      <c r="K44" s="182" t="s">
        <v>7</v>
      </c>
      <c r="L44" s="182"/>
      <c r="M44" s="180">
        <f>COUNTIF($C$7:$C$42,"ญ")</f>
        <v>19</v>
      </c>
      <c r="O44" s="183" t="s">
        <v>8</v>
      </c>
      <c r="W44" s="178"/>
      <c r="X44" s="178"/>
      <c r="Z44" s="206"/>
    </row>
    <row r="45" spans="1:27" s="40" customFormat="1" ht="16.5" hidden="1" customHeight="1" x14ac:dyDescent="0.5">
      <c r="A45" s="184"/>
      <c r="B45" s="433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Z45" s="206"/>
    </row>
    <row r="46" spans="1:27" ht="15" hidden="1" customHeight="1" x14ac:dyDescent="0.5">
      <c r="A46" s="184"/>
      <c r="B46" s="433"/>
      <c r="C46" s="391"/>
      <c r="D46" s="185" t="s">
        <v>13</v>
      </c>
      <c r="E46" s="185">
        <f>COUNTIF($G$7:$G$42,"แดง")</f>
        <v>7</v>
      </c>
      <c r="G46" s="797" t="s">
        <v>75</v>
      </c>
      <c r="H46" s="797"/>
      <c r="I46" s="781">
        <f>COUNTIF($F$7:$F$42,"อังกฤษ")</f>
        <v>7</v>
      </c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</row>
    <row r="47" spans="1:27" ht="15" hidden="1" customHeight="1" x14ac:dyDescent="0.5">
      <c r="A47" s="184"/>
      <c r="B47" s="433"/>
      <c r="C47" s="391"/>
      <c r="D47" s="185" t="s">
        <v>14</v>
      </c>
      <c r="E47" s="185">
        <f>COUNTIF($G$7:$G$42,"เหลือง")</f>
        <v>7</v>
      </c>
      <c r="G47" s="797" t="s">
        <v>81</v>
      </c>
      <c r="H47" s="797"/>
      <c r="I47" s="781">
        <f>COUNTIF($F$7:$F$42,"ฝรั่งเศส")</f>
        <v>19</v>
      </c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</row>
    <row r="48" spans="1:27" ht="15" hidden="1" customHeight="1" x14ac:dyDescent="0.5">
      <c r="A48" s="184"/>
      <c r="B48" s="433"/>
      <c r="C48" s="391"/>
      <c r="D48" s="185" t="s">
        <v>15</v>
      </c>
      <c r="E48" s="185">
        <f>COUNTIF($G$7:$G$42,"น้ำเงิน")</f>
        <v>8</v>
      </c>
      <c r="G48" s="797" t="s">
        <v>80</v>
      </c>
      <c r="H48" s="797"/>
      <c r="I48" s="781">
        <f>COUNTIF($F$7:$F$42,"จีน")</f>
        <v>7</v>
      </c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</row>
    <row r="49" spans="1:24" ht="15" hidden="1" customHeight="1" x14ac:dyDescent="0.5">
      <c r="A49" s="184"/>
      <c r="B49" s="433"/>
      <c r="C49" s="391"/>
      <c r="D49" s="185" t="s">
        <v>16</v>
      </c>
      <c r="E49" s="185">
        <f>COUNTIF($G$7:$G$42,"ม่วง")</f>
        <v>7</v>
      </c>
      <c r="G49" s="797" t="s">
        <v>82</v>
      </c>
      <c r="H49" s="797"/>
      <c r="I49" s="781">
        <f>COUNTIF($F$7:$F$42,"ญี่ปุ่น")</f>
        <v>3</v>
      </c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</row>
    <row r="50" spans="1:24" ht="15" hidden="1" customHeight="1" x14ac:dyDescent="0.5">
      <c r="A50" s="184"/>
      <c r="B50" s="433"/>
      <c r="C50" s="391"/>
      <c r="D50" s="185" t="s">
        <v>17</v>
      </c>
      <c r="E50" s="185">
        <f>COUNTIF($G$7:$G$42,"ฟ้า")</f>
        <v>7</v>
      </c>
      <c r="G50" s="798" t="s">
        <v>5</v>
      </c>
      <c r="H50" s="798"/>
      <c r="I50" s="783">
        <f>SUM(I46:I49)</f>
        <v>36</v>
      </c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</row>
    <row r="51" spans="1:24" ht="15" hidden="1" customHeight="1" x14ac:dyDescent="0.5">
      <c r="A51" s="184"/>
      <c r="B51" s="433"/>
      <c r="C51" s="391"/>
      <c r="D51" s="731" t="s">
        <v>5</v>
      </c>
      <c r="E51" s="731">
        <f>SUM(E46:E50)</f>
        <v>36</v>
      </c>
      <c r="G51" s="184"/>
      <c r="H51" s="184"/>
      <c r="I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</row>
    <row r="54" spans="1:24" ht="15" customHeight="1" x14ac:dyDescent="0.5">
      <c r="C54" s="400"/>
      <c r="D54" s="40"/>
      <c r="E54" s="40"/>
    </row>
  </sheetData>
  <sortState xmlns:xlrd2="http://schemas.microsoft.com/office/spreadsheetml/2017/richdata2" ref="B7:AA19">
    <sortCondition ref="B7:B19"/>
  </sortState>
  <mergeCells count="8">
    <mergeCell ref="V4:W4"/>
    <mergeCell ref="A5:A6"/>
    <mergeCell ref="B5:B6"/>
    <mergeCell ref="C5:C6"/>
    <mergeCell ref="D5:D6"/>
    <mergeCell ref="E5:E6"/>
    <mergeCell ref="F5:F6"/>
    <mergeCell ref="G5:G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D8B6E-AF02-4804-A09B-A5005C029232}">
  <dimension ref="A1:AB58"/>
  <sheetViews>
    <sheetView zoomScale="120" zoomScaleNormal="120" workbookViewId="0">
      <selection activeCell="X41" sqref="X41"/>
    </sheetView>
  </sheetViews>
  <sheetFormatPr defaultColWidth="9.140625" defaultRowHeight="15" customHeight="1" x14ac:dyDescent="0.5"/>
  <cols>
    <col min="1" max="1" width="4.85546875" style="25" customWidth="1"/>
    <col min="2" max="2" width="9.85546875" style="435" customWidth="1"/>
    <col min="3" max="3" width="3.140625" style="184" customWidth="1"/>
    <col min="4" max="4" width="9.42578125" style="395" customWidth="1"/>
    <col min="5" max="5" width="11" style="395" customWidth="1"/>
    <col min="6" max="6" width="5.140625" style="25" customWidth="1"/>
    <col min="7" max="25" width="3" style="25" customWidth="1"/>
    <col min="26" max="26" width="8.5703125" style="25" hidden="1" customWidth="1"/>
    <col min="27" max="27" width="22" style="198" hidden="1" customWidth="1"/>
    <col min="28" max="28" width="23.42578125" style="25" hidden="1" customWidth="1"/>
    <col min="29" max="16384" width="9.140625" style="25"/>
  </cols>
  <sheetData>
    <row r="1" spans="1:28" ht="18" customHeight="1" x14ac:dyDescent="0.5">
      <c r="B1" s="416" t="s">
        <v>57</v>
      </c>
      <c r="C1" s="25"/>
      <c r="D1" s="35"/>
      <c r="E1" s="29" t="str">
        <f>'ยอด ม.4'!D1</f>
        <v xml:space="preserve">      ภาคเรียนที่ 1  ปีการศึกษา 2569</v>
      </c>
      <c r="F1" s="31"/>
      <c r="M1" s="25" t="s">
        <v>25</v>
      </c>
      <c r="R1" s="25" t="str">
        <f>'ยอด ม.4'!B28</f>
        <v>นายชาญณรงค์  ชูจิต</v>
      </c>
    </row>
    <row r="2" spans="1:28" ht="18" customHeight="1" x14ac:dyDescent="0.5">
      <c r="B2" s="417" t="s">
        <v>47</v>
      </c>
      <c r="C2" s="25"/>
      <c r="D2" s="35"/>
      <c r="E2" s="387" t="s">
        <v>73</v>
      </c>
      <c r="M2" s="25" t="s">
        <v>48</v>
      </c>
      <c r="R2" s="25" t="str">
        <f>'ยอด ม.4'!B29</f>
        <v xml:space="preserve">นางสาวธิดารัตน์  ทองสีนวล  </v>
      </c>
    </row>
    <row r="3" spans="1:28" s="35" customFormat="1" ht="17.25" customHeight="1" x14ac:dyDescent="0.5">
      <c r="A3" s="31" t="s">
        <v>993</v>
      </c>
      <c r="B3" s="418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49</v>
      </c>
      <c r="B4" s="418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50</v>
      </c>
      <c r="W4" s="884">
        <f>'ยอด ม.4'!F28</f>
        <v>721</v>
      </c>
      <c r="X4" s="884"/>
      <c r="AA4" s="198"/>
    </row>
    <row r="5" spans="1:28" s="40" customFormat="1" ht="18" customHeight="1" x14ac:dyDescent="0.5">
      <c r="A5" s="885" t="s">
        <v>0</v>
      </c>
      <c r="B5" s="905" t="s">
        <v>1</v>
      </c>
      <c r="C5" s="889" t="s">
        <v>2</v>
      </c>
      <c r="D5" s="891" t="s">
        <v>9</v>
      </c>
      <c r="E5" s="893" t="s">
        <v>4</v>
      </c>
      <c r="F5" s="885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12"/>
      <c r="Y5" s="313"/>
      <c r="AA5" s="206"/>
    </row>
    <row r="6" spans="1:28" s="40" customFormat="1" ht="18" customHeight="1" x14ac:dyDescent="0.5">
      <c r="A6" s="886"/>
      <c r="B6" s="906"/>
      <c r="C6" s="890"/>
      <c r="D6" s="892"/>
      <c r="E6" s="894"/>
      <c r="F6" s="895"/>
      <c r="G6" s="314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15"/>
      <c r="Y6" s="316"/>
      <c r="AA6" s="212" t="s">
        <v>93</v>
      </c>
      <c r="AB6" s="213" t="s">
        <v>94</v>
      </c>
    </row>
    <row r="7" spans="1:28" s="40" customFormat="1" ht="16.350000000000001" customHeight="1" x14ac:dyDescent="0.5">
      <c r="A7" s="257">
        <v>1</v>
      </c>
      <c r="B7" s="680">
        <v>43348</v>
      </c>
      <c r="C7" s="617" t="s">
        <v>133</v>
      </c>
      <c r="D7" s="319" t="s">
        <v>994</v>
      </c>
      <c r="E7" s="619" t="s">
        <v>995</v>
      </c>
      <c r="F7" s="620" t="s">
        <v>16</v>
      </c>
      <c r="G7" s="419"/>
      <c r="H7" s="420"/>
      <c r="I7" s="421"/>
      <c r="J7" s="421"/>
      <c r="K7" s="421"/>
      <c r="L7" s="421"/>
      <c r="M7" s="421"/>
      <c r="N7" s="421"/>
      <c r="O7" s="421"/>
      <c r="P7" s="259"/>
      <c r="Q7" s="259"/>
      <c r="R7" s="259"/>
      <c r="S7" s="259"/>
      <c r="T7" s="259"/>
      <c r="U7" s="259"/>
      <c r="V7" s="259"/>
      <c r="W7" s="259"/>
      <c r="X7" s="258"/>
      <c r="Y7" s="260"/>
      <c r="AA7" s="206">
        <v>1849902209468</v>
      </c>
      <c r="AB7" s="40" t="s">
        <v>95</v>
      </c>
    </row>
    <row r="8" spans="1:28" s="40" customFormat="1" ht="16.350000000000001" customHeight="1" x14ac:dyDescent="0.5">
      <c r="A8" s="120">
        <v>2</v>
      </c>
      <c r="B8" s="647">
        <v>43410</v>
      </c>
      <c r="C8" s="291" t="s">
        <v>133</v>
      </c>
      <c r="D8" s="289" t="s">
        <v>996</v>
      </c>
      <c r="E8" s="366" t="s">
        <v>997</v>
      </c>
      <c r="F8" s="393" t="s">
        <v>13</v>
      </c>
      <c r="G8" s="394"/>
      <c r="H8" s="261"/>
      <c r="I8" s="240"/>
      <c r="J8" s="240"/>
      <c r="K8" s="240"/>
      <c r="L8" s="240"/>
      <c r="M8" s="240"/>
      <c r="N8" s="240"/>
      <c r="O8" s="240"/>
      <c r="P8" s="239"/>
      <c r="Q8" s="239"/>
      <c r="R8" s="239"/>
      <c r="S8" s="239"/>
      <c r="T8" s="239"/>
      <c r="U8" s="239"/>
      <c r="V8" s="239"/>
      <c r="W8" s="239"/>
      <c r="X8" s="240"/>
      <c r="Y8" s="241"/>
      <c r="AA8" s="206">
        <v>1849902207007</v>
      </c>
      <c r="AB8" s="40" t="s">
        <v>95</v>
      </c>
    </row>
    <row r="9" spans="1:28" s="40" customFormat="1" ht="16.350000000000001" customHeight="1" x14ac:dyDescent="0.5">
      <c r="A9" s="120">
        <v>3</v>
      </c>
      <c r="B9" s="647">
        <v>43413</v>
      </c>
      <c r="C9" s="291" t="s">
        <v>133</v>
      </c>
      <c r="D9" s="289" t="s">
        <v>156</v>
      </c>
      <c r="E9" s="366" t="s">
        <v>998</v>
      </c>
      <c r="F9" s="598" t="s">
        <v>17</v>
      </c>
      <c r="G9" s="367"/>
      <c r="H9" s="237"/>
      <c r="I9" s="238"/>
      <c r="J9" s="238"/>
      <c r="K9" s="238"/>
      <c r="L9" s="238"/>
      <c r="M9" s="238"/>
      <c r="N9" s="238"/>
      <c r="O9" s="238"/>
      <c r="P9" s="239"/>
      <c r="Q9" s="239"/>
      <c r="R9" s="239"/>
      <c r="S9" s="239"/>
      <c r="T9" s="239"/>
      <c r="U9" s="239"/>
      <c r="V9" s="239"/>
      <c r="W9" s="239"/>
      <c r="X9" s="240"/>
      <c r="Y9" s="241"/>
      <c r="AA9" s="206">
        <v>1849902197681</v>
      </c>
      <c r="AB9" s="40" t="s">
        <v>95</v>
      </c>
    </row>
    <row r="10" spans="1:28" s="40" customFormat="1" ht="16.350000000000001" customHeight="1" x14ac:dyDescent="0.5">
      <c r="A10" s="120">
        <v>4</v>
      </c>
      <c r="B10" s="647">
        <v>43495</v>
      </c>
      <c r="C10" s="291" t="s">
        <v>133</v>
      </c>
      <c r="D10" s="289" t="s">
        <v>999</v>
      </c>
      <c r="E10" s="366" t="s">
        <v>1000</v>
      </c>
      <c r="F10" s="598" t="s">
        <v>14</v>
      </c>
      <c r="G10" s="367"/>
      <c r="H10" s="237"/>
      <c r="I10" s="238"/>
      <c r="J10" s="238"/>
      <c r="K10" s="238"/>
      <c r="L10" s="238"/>
      <c r="M10" s="238"/>
      <c r="N10" s="238"/>
      <c r="O10" s="238"/>
      <c r="P10" s="239"/>
      <c r="Q10" s="239"/>
      <c r="R10" s="239"/>
      <c r="S10" s="239"/>
      <c r="T10" s="239"/>
      <c r="U10" s="239"/>
      <c r="V10" s="239"/>
      <c r="W10" s="239"/>
      <c r="X10" s="240"/>
      <c r="Y10" s="241"/>
      <c r="AA10" s="206">
        <v>1849902171240</v>
      </c>
      <c r="AB10" s="40" t="s">
        <v>95</v>
      </c>
    </row>
    <row r="11" spans="1:28" s="40" customFormat="1" ht="16.350000000000001" customHeight="1" x14ac:dyDescent="0.5">
      <c r="A11" s="246">
        <v>5</v>
      </c>
      <c r="B11" s="681">
        <v>43496</v>
      </c>
      <c r="C11" s="652" t="s">
        <v>133</v>
      </c>
      <c r="D11" s="293" t="s">
        <v>369</v>
      </c>
      <c r="E11" s="361" t="s">
        <v>319</v>
      </c>
      <c r="F11" s="655" t="s">
        <v>15</v>
      </c>
      <c r="G11" s="362"/>
      <c r="H11" s="254"/>
      <c r="I11" s="253"/>
      <c r="J11" s="253"/>
      <c r="K11" s="253"/>
      <c r="L11" s="255"/>
      <c r="M11" s="255"/>
      <c r="N11" s="255"/>
      <c r="O11" s="255"/>
      <c r="P11" s="254"/>
      <c r="Q11" s="254"/>
      <c r="R11" s="254"/>
      <c r="S11" s="254"/>
      <c r="T11" s="254"/>
      <c r="U11" s="254"/>
      <c r="V11" s="254"/>
      <c r="W11" s="254"/>
      <c r="X11" s="255"/>
      <c r="Y11" s="256"/>
      <c r="AA11" s="206">
        <v>1849902182934</v>
      </c>
      <c r="AB11" s="40" t="s">
        <v>95</v>
      </c>
    </row>
    <row r="12" spans="1:28" s="40" customFormat="1" ht="15.95" customHeight="1" x14ac:dyDescent="0.5">
      <c r="A12" s="257">
        <v>6</v>
      </c>
      <c r="B12" s="680">
        <v>43505</v>
      </c>
      <c r="C12" s="617" t="s">
        <v>133</v>
      </c>
      <c r="D12" s="319" t="s">
        <v>425</v>
      </c>
      <c r="E12" s="619" t="s">
        <v>1001</v>
      </c>
      <c r="F12" s="620" t="s">
        <v>16</v>
      </c>
      <c r="G12" s="419"/>
      <c r="H12" s="259"/>
      <c r="I12" s="421"/>
      <c r="J12" s="421"/>
      <c r="K12" s="421"/>
      <c r="L12" s="421"/>
      <c r="M12" s="421"/>
      <c r="N12" s="421"/>
      <c r="O12" s="421"/>
      <c r="P12" s="259"/>
      <c r="Q12" s="259"/>
      <c r="R12" s="259"/>
      <c r="S12" s="259"/>
      <c r="T12" s="259"/>
      <c r="U12" s="259"/>
      <c r="V12" s="259"/>
      <c r="W12" s="259"/>
      <c r="X12" s="258"/>
      <c r="Y12" s="260"/>
      <c r="AA12" s="206">
        <v>1849902146911</v>
      </c>
      <c r="AB12" s="40" t="s">
        <v>95</v>
      </c>
    </row>
    <row r="13" spans="1:28" s="40" customFormat="1" ht="16.350000000000001" customHeight="1" x14ac:dyDescent="0.5">
      <c r="A13" s="120">
        <v>7</v>
      </c>
      <c r="B13" s="647">
        <v>43534</v>
      </c>
      <c r="C13" s="291" t="s">
        <v>133</v>
      </c>
      <c r="D13" s="289" t="s">
        <v>1002</v>
      </c>
      <c r="E13" s="366" t="s">
        <v>1003</v>
      </c>
      <c r="F13" s="393" t="s">
        <v>13</v>
      </c>
      <c r="G13" s="367"/>
      <c r="H13" s="239"/>
      <c r="I13" s="238"/>
      <c r="J13" s="238"/>
      <c r="K13" s="238"/>
      <c r="L13" s="238"/>
      <c r="M13" s="238"/>
      <c r="N13" s="238"/>
      <c r="O13" s="238"/>
      <c r="P13" s="239"/>
      <c r="Q13" s="239"/>
      <c r="R13" s="239"/>
      <c r="S13" s="239"/>
      <c r="T13" s="239"/>
      <c r="U13" s="239"/>
      <c r="V13" s="239"/>
      <c r="W13" s="239"/>
      <c r="X13" s="240"/>
      <c r="Y13" s="241"/>
      <c r="AA13" s="206">
        <v>1849902211837</v>
      </c>
      <c r="AB13" s="40" t="s">
        <v>95</v>
      </c>
    </row>
    <row r="14" spans="1:28" s="40" customFormat="1" ht="16.350000000000001" customHeight="1" x14ac:dyDescent="0.5">
      <c r="A14" s="120">
        <v>8</v>
      </c>
      <c r="B14" s="647">
        <v>43538</v>
      </c>
      <c r="C14" s="291" t="s">
        <v>133</v>
      </c>
      <c r="D14" s="289" t="s">
        <v>1004</v>
      </c>
      <c r="E14" s="366" t="s">
        <v>1005</v>
      </c>
      <c r="F14" s="598" t="s">
        <v>17</v>
      </c>
      <c r="G14" s="394"/>
      <c r="H14" s="422"/>
      <c r="I14" s="240"/>
      <c r="J14" s="240"/>
      <c r="K14" s="240"/>
      <c r="L14" s="240"/>
      <c r="M14" s="240"/>
      <c r="N14" s="240"/>
      <c r="O14" s="240"/>
      <c r="P14" s="239"/>
      <c r="Q14" s="239"/>
      <c r="R14" s="239"/>
      <c r="S14" s="239"/>
      <c r="T14" s="239"/>
      <c r="U14" s="239"/>
      <c r="V14" s="239"/>
      <c r="W14" s="239"/>
      <c r="X14" s="240"/>
      <c r="Y14" s="241"/>
      <c r="AA14" s="206">
        <v>1849902188592</v>
      </c>
      <c r="AB14" s="40" t="s">
        <v>95</v>
      </c>
    </row>
    <row r="15" spans="1:28" s="40" customFormat="1" ht="16.350000000000001" customHeight="1" x14ac:dyDescent="0.5">
      <c r="A15" s="120">
        <v>9</v>
      </c>
      <c r="B15" s="647">
        <v>43573</v>
      </c>
      <c r="C15" s="291" t="s">
        <v>133</v>
      </c>
      <c r="D15" s="289" t="s">
        <v>1006</v>
      </c>
      <c r="E15" s="366" t="s">
        <v>1007</v>
      </c>
      <c r="F15" s="598" t="s">
        <v>14</v>
      </c>
      <c r="G15" s="367"/>
      <c r="H15" s="239"/>
      <c r="I15" s="238"/>
      <c r="J15" s="238"/>
      <c r="K15" s="238"/>
      <c r="L15" s="238"/>
      <c r="M15" s="238"/>
      <c r="N15" s="238"/>
      <c r="O15" s="238"/>
      <c r="P15" s="239"/>
      <c r="Q15" s="239"/>
      <c r="R15" s="239"/>
      <c r="S15" s="239"/>
      <c r="T15" s="239"/>
      <c r="U15" s="239"/>
      <c r="V15" s="239"/>
      <c r="W15" s="239"/>
      <c r="X15" s="240"/>
      <c r="Y15" s="241"/>
      <c r="AA15" s="206">
        <v>1849902199888</v>
      </c>
      <c r="AB15" s="40" t="s">
        <v>95</v>
      </c>
    </row>
    <row r="16" spans="1:28" s="40" customFormat="1" ht="15.95" customHeight="1" x14ac:dyDescent="0.5">
      <c r="A16" s="246">
        <v>10</v>
      </c>
      <c r="B16" s="681">
        <v>43574</v>
      </c>
      <c r="C16" s="652" t="s">
        <v>133</v>
      </c>
      <c r="D16" s="293" t="s">
        <v>1008</v>
      </c>
      <c r="E16" s="361" t="s">
        <v>1009</v>
      </c>
      <c r="F16" s="655" t="s">
        <v>15</v>
      </c>
      <c r="G16" s="362"/>
      <c r="H16" s="254"/>
      <c r="I16" s="253"/>
      <c r="J16" s="253"/>
      <c r="K16" s="253"/>
      <c r="L16" s="253"/>
      <c r="M16" s="253"/>
      <c r="N16" s="253"/>
      <c r="O16" s="253"/>
      <c r="P16" s="254"/>
      <c r="Q16" s="254"/>
      <c r="R16" s="254"/>
      <c r="S16" s="254"/>
      <c r="T16" s="254"/>
      <c r="U16" s="254"/>
      <c r="V16" s="254"/>
      <c r="W16" s="254"/>
      <c r="X16" s="255"/>
      <c r="Y16" s="256"/>
      <c r="AA16" s="206">
        <v>1849902162569</v>
      </c>
      <c r="AB16" s="40" t="s">
        <v>95</v>
      </c>
    </row>
    <row r="17" spans="1:28" s="40" customFormat="1" ht="15.95" customHeight="1" x14ac:dyDescent="0.5">
      <c r="A17" s="257">
        <v>11</v>
      </c>
      <c r="B17" s="680">
        <v>43576</v>
      </c>
      <c r="C17" s="617" t="s">
        <v>133</v>
      </c>
      <c r="D17" s="319" t="s">
        <v>1010</v>
      </c>
      <c r="E17" s="619" t="s">
        <v>1011</v>
      </c>
      <c r="F17" s="620" t="s">
        <v>16</v>
      </c>
      <c r="G17" s="419"/>
      <c r="H17" s="259"/>
      <c r="I17" s="421"/>
      <c r="J17" s="421"/>
      <c r="K17" s="421"/>
      <c r="L17" s="421"/>
      <c r="M17" s="421"/>
      <c r="N17" s="421"/>
      <c r="O17" s="421"/>
      <c r="P17" s="259"/>
      <c r="Q17" s="259"/>
      <c r="R17" s="259"/>
      <c r="S17" s="259"/>
      <c r="T17" s="259"/>
      <c r="U17" s="259"/>
      <c r="V17" s="259"/>
      <c r="W17" s="259"/>
      <c r="X17" s="258"/>
      <c r="Y17" s="260"/>
      <c r="AA17" s="206">
        <v>1103704626241</v>
      </c>
      <c r="AB17" s="40" t="s">
        <v>95</v>
      </c>
    </row>
    <row r="18" spans="1:28" s="40" customFormat="1" ht="16.350000000000001" customHeight="1" x14ac:dyDescent="0.5">
      <c r="A18" s="120">
        <v>12</v>
      </c>
      <c r="B18" s="647">
        <v>43577</v>
      </c>
      <c r="C18" s="291" t="s">
        <v>133</v>
      </c>
      <c r="D18" s="644" t="s">
        <v>1012</v>
      </c>
      <c r="E18" s="366" t="s">
        <v>1013</v>
      </c>
      <c r="F18" s="393" t="s">
        <v>13</v>
      </c>
      <c r="G18" s="367"/>
      <c r="H18" s="239"/>
      <c r="I18" s="238"/>
      <c r="J18" s="238"/>
      <c r="K18" s="238"/>
      <c r="L18" s="238"/>
      <c r="M18" s="238"/>
      <c r="N18" s="238"/>
      <c r="O18" s="238"/>
      <c r="P18" s="239"/>
      <c r="Q18" s="239"/>
      <c r="R18" s="239"/>
      <c r="S18" s="239"/>
      <c r="T18" s="239"/>
      <c r="U18" s="239"/>
      <c r="V18" s="239"/>
      <c r="W18" s="239"/>
      <c r="X18" s="240"/>
      <c r="Y18" s="241"/>
      <c r="AA18" s="206">
        <v>1849902186034</v>
      </c>
      <c r="AB18" s="40" t="s">
        <v>95</v>
      </c>
    </row>
    <row r="19" spans="1:28" s="40" customFormat="1" ht="16.350000000000001" customHeight="1" x14ac:dyDescent="0.5">
      <c r="A19" s="120">
        <v>13</v>
      </c>
      <c r="B19" s="647">
        <v>43585</v>
      </c>
      <c r="C19" s="291" t="s">
        <v>133</v>
      </c>
      <c r="D19" s="289" t="s">
        <v>1014</v>
      </c>
      <c r="E19" s="366" t="s">
        <v>1015</v>
      </c>
      <c r="F19" s="598" t="s">
        <v>17</v>
      </c>
      <c r="G19" s="394"/>
      <c r="H19" s="239"/>
      <c r="I19" s="240"/>
      <c r="J19" s="240"/>
      <c r="K19" s="240"/>
      <c r="L19" s="240"/>
      <c r="M19" s="240"/>
      <c r="N19" s="240"/>
      <c r="O19" s="240"/>
      <c r="P19" s="239"/>
      <c r="Q19" s="239"/>
      <c r="R19" s="239"/>
      <c r="S19" s="239"/>
      <c r="T19" s="239"/>
      <c r="U19" s="239"/>
      <c r="V19" s="239"/>
      <c r="W19" s="239"/>
      <c r="X19" s="240"/>
      <c r="Y19" s="241"/>
      <c r="AA19" s="206">
        <v>1849902245065</v>
      </c>
      <c r="AB19" s="40" t="s">
        <v>95</v>
      </c>
    </row>
    <row r="20" spans="1:28" s="40" customFormat="1" ht="16.350000000000001" customHeight="1" x14ac:dyDescent="0.5">
      <c r="A20" s="120">
        <v>14</v>
      </c>
      <c r="B20" s="647">
        <v>43587</v>
      </c>
      <c r="C20" s="291" t="s">
        <v>133</v>
      </c>
      <c r="D20" s="289" t="s">
        <v>1016</v>
      </c>
      <c r="E20" s="366" t="s">
        <v>1017</v>
      </c>
      <c r="F20" s="598" t="s">
        <v>14</v>
      </c>
      <c r="G20" s="367"/>
      <c r="H20" s="239"/>
      <c r="I20" s="238"/>
      <c r="J20" s="238"/>
      <c r="K20" s="238"/>
      <c r="L20" s="238"/>
      <c r="M20" s="238"/>
      <c r="N20" s="238"/>
      <c r="O20" s="238"/>
      <c r="P20" s="239"/>
      <c r="Q20" s="239"/>
      <c r="R20" s="239"/>
      <c r="S20" s="239"/>
      <c r="T20" s="239"/>
      <c r="U20" s="239"/>
      <c r="V20" s="239"/>
      <c r="W20" s="239"/>
      <c r="X20" s="240"/>
      <c r="Y20" s="241"/>
      <c r="AA20" s="206">
        <v>1841101097451</v>
      </c>
      <c r="AB20" s="40" t="s">
        <v>95</v>
      </c>
    </row>
    <row r="21" spans="1:28" s="40" customFormat="1" ht="15.95" customHeight="1" x14ac:dyDescent="0.5">
      <c r="A21" s="246">
        <v>15</v>
      </c>
      <c r="B21" s="681">
        <v>43612</v>
      </c>
      <c r="C21" s="652" t="s">
        <v>133</v>
      </c>
      <c r="D21" s="293" t="s">
        <v>1018</v>
      </c>
      <c r="E21" s="361" t="s">
        <v>1019</v>
      </c>
      <c r="F21" s="655" t="s">
        <v>15</v>
      </c>
      <c r="G21" s="362"/>
      <c r="H21" s="254"/>
      <c r="I21" s="253"/>
      <c r="J21" s="253"/>
      <c r="K21" s="253"/>
      <c r="L21" s="253"/>
      <c r="M21" s="253"/>
      <c r="N21" s="253"/>
      <c r="O21" s="253"/>
      <c r="P21" s="254"/>
      <c r="Q21" s="254"/>
      <c r="R21" s="254"/>
      <c r="S21" s="254"/>
      <c r="T21" s="254"/>
      <c r="U21" s="254"/>
      <c r="V21" s="254"/>
      <c r="W21" s="254"/>
      <c r="X21" s="255"/>
      <c r="Y21" s="256"/>
      <c r="AA21" s="206">
        <v>1849902206728</v>
      </c>
      <c r="AB21" s="40" t="s">
        <v>95</v>
      </c>
    </row>
    <row r="22" spans="1:28" s="40" customFormat="1" ht="15.95" customHeight="1" x14ac:dyDescent="0.5">
      <c r="A22" s="257">
        <v>16</v>
      </c>
      <c r="B22" s="680">
        <v>43614</v>
      </c>
      <c r="C22" s="617" t="s">
        <v>133</v>
      </c>
      <c r="D22" s="319" t="s">
        <v>1020</v>
      </c>
      <c r="E22" s="619" t="s">
        <v>1021</v>
      </c>
      <c r="F22" s="620" t="s">
        <v>16</v>
      </c>
      <c r="G22" s="419"/>
      <c r="H22" s="259"/>
      <c r="I22" s="421"/>
      <c r="J22" s="421"/>
      <c r="K22" s="421"/>
      <c r="L22" s="421"/>
      <c r="M22" s="421"/>
      <c r="N22" s="421"/>
      <c r="O22" s="421"/>
      <c r="P22" s="259"/>
      <c r="Q22" s="259"/>
      <c r="R22" s="259"/>
      <c r="S22" s="259"/>
      <c r="T22" s="259"/>
      <c r="U22" s="259"/>
      <c r="V22" s="259"/>
      <c r="W22" s="259"/>
      <c r="X22" s="258"/>
      <c r="Y22" s="260"/>
      <c r="AA22" s="206">
        <v>1849902242376</v>
      </c>
      <c r="AB22" s="40" t="s">
        <v>95</v>
      </c>
    </row>
    <row r="23" spans="1:28" s="40" customFormat="1" ht="16.350000000000001" customHeight="1" x14ac:dyDescent="0.5">
      <c r="A23" s="120">
        <v>17</v>
      </c>
      <c r="B23" s="647">
        <v>43615</v>
      </c>
      <c r="C23" s="291" t="s">
        <v>133</v>
      </c>
      <c r="D23" s="289" t="s">
        <v>1020</v>
      </c>
      <c r="E23" s="366" t="s">
        <v>1022</v>
      </c>
      <c r="F23" s="393" t="s">
        <v>13</v>
      </c>
      <c r="G23" s="367"/>
      <c r="H23" s="239"/>
      <c r="I23" s="238"/>
      <c r="J23" s="238"/>
      <c r="K23" s="238"/>
      <c r="L23" s="238"/>
      <c r="M23" s="238"/>
      <c r="N23" s="238"/>
      <c r="O23" s="238"/>
      <c r="P23" s="239"/>
      <c r="Q23" s="239"/>
      <c r="R23" s="239"/>
      <c r="S23" s="239"/>
      <c r="T23" s="239"/>
      <c r="U23" s="239"/>
      <c r="V23" s="239"/>
      <c r="W23" s="239"/>
      <c r="X23" s="240"/>
      <c r="Y23" s="241"/>
      <c r="AA23" s="206">
        <v>1849902121056</v>
      </c>
      <c r="AB23" s="40" t="s">
        <v>95</v>
      </c>
    </row>
    <row r="24" spans="1:28" s="40" customFormat="1" ht="16.350000000000001" customHeight="1" x14ac:dyDescent="0.5">
      <c r="A24" s="120">
        <v>18</v>
      </c>
      <c r="B24" s="647">
        <v>43617</v>
      </c>
      <c r="C24" s="291" t="s">
        <v>133</v>
      </c>
      <c r="D24" s="289" t="s">
        <v>1023</v>
      </c>
      <c r="E24" s="366" t="s">
        <v>1024</v>
      </c>
      <c r="F24" s="598" t="s">
        <v>17</v>
      </c>
      <c r="G24" s="367"/>
      <c r="H24" s="563"/>
      <c r="I24" s="562"/>
      <c r="J24" s="562"/>
      <c r="K24" s="562"/>
      <c r="L24" s="561"/>
      <c r="M24" s="562"/>
      <c r="N24" s="562"/>
      <c r="O24" s="562"/>
      <c r="P24" s="563"/>
      <c r="Q24" s="563"/>
      <c r="R24" s="563"/>
      <c r="S24" s="563"/>
      <c r="T24" s="563"/>
      <c r="U24" s="563"/>
      <c r="V24" s="563"/>
      <c r="W24" s="563"/>
      <c r="X24" s="564"/>
      <c r="Y24" s="565"/>
      <c r="Z24" s="282"/>
      <c r="AA24" s="206">
        <v>1849902183116</v>
      </c>
      <c r="AB24" s="40" t="s">
        <v>95</v>
      </c>
    </row>
    <row r="25" spans="1:28" s="40" customFormat="1" ht="16.350000000000001" customHeight="1" x14ac:dyDescent="0.5">
      <c r="A25" s="120">
        <v>19</v>
      </c>
      <c r="B25" s="336">
        <v>43624</v>
      </c>
      <c r="C25" s="291" t="s">
        <v>133</v>
      </c>
      <c r="D25" s="289" t="s">
        <v>1025</v>
      </c>
      <c r="E25" s="366" t="s">
        <v>1026</v>
      </c>
      <c r="F25" s="598" t="s">
        <v>14</v>
      </c>
      <c r="G25" s="394"/>
      <c r="H25" s="589"/>
      <c r="I25" s="564"/>
      <c r="J25" s="564"/>
      <c r="K25" s="564"/>
      <c r="L25" s="562"/>
      <c r="M25" s="562"/>
      <c r="N25" s="562"/>
      <c r="O25" s="562"/>
      <c r="P25" s="563"/>
      <c r="Q25" s="563"/>
      <c r="R25" s="563"/>
      <c r="S25" s="563"/>
      <c r="T25" s="563"/>
      <c r="U25" s="563"/>
      <c r="V25" s="563"/>
      <c r="W25" s="563"/>
      <c r="X25" s="564"/>
      <c r="Y25" s="565"/>
      <c r="Z25" s="282"/>
      <c r="AA25" s="206">
        <v>1849701144083</v>
      </c>
      <c r="AB25" s="40" t="s">
        <v>95</v>
      </c>
    </row>
    <row r="26" spans="1:28" s="40" customFormat="1" ht="15.95" customHeight="1" x14ac:dyDescent="0.5">
      <c r="A26" s="246">
        <v>20</v>
      </c>
      <c r="B26" s="628">
        <v>43626</v>
      </c>
      <c r="C26" s="652" t="s">
        <v>133</v>
      </c>
      <c r="D26" s="293" t="s">
        <v>1027</v>
      </c>
      <c r="E26" s="361" t="s">
        <v>1028</v>
      </c>
      <c r="F26" s="655" t="s">
        <v>15</v>
      </c>
      <c r="G26" s="362"/>
      <c r="H26" s="568"/>
      <c r="I26" s="541"/>
      <c r="J26" s="541"/>
      <c r="K26" s="541"/>
      <c r="L26" s="541"/>
      <c r="M26" s="541"/>
      <c r="N26" s="541"/>
      <c r="O26" s="541"/>
      <c r="P26" s="568"/>
      <c r="Q26" s="568"/>
      <c r="R26" s="568"/>
      <c r="S26" s="568"/>
      <c r="T26" s="568"/>
      <c r="U26" s="568"/>
      <c r="V26" s="568"/>
      <c r="W26" s="568"/>
      <c r="X26" s="569"/>
      <c r="Y26" s="570"/>
      <c r="Z26" s="282"/>
      <c r="AA26" s="206">
        <v>1849902238859</v>
      </c>
      <c r="AB26" s="40" t="s">
        <v>95</v>
      </c>
    </row>
    <row r="27" spans="1:28" s="40" customFormat="1" ht="15.95" customHeight="1" x14ac:dyDescent="0.5">
      <c r="A27" s="257">
        <v>21</v>
      </c>
      <c r="B27" s="595">
        <v>43666</v>
      </c>
      <c r="C27" s="663" t="s">
        <v>133</v>
      </c>
      <c r="D27" s="623" t="s">
        <v>1029</v>
      </c>
      <c r="E27" s="665" t="s">
        <v>1030</v>
      </c>
      <c r="F27" s="620" t="s">
        <v>16</v>
      </c>
      <c r="G27" s="424"/>
      <c r="H27" s="576"/>
      <c r="I27" s="575"/>
      <c r="J27" s="575"/>
      <c r="K27" s="575"/>
      <c r="L27" s="575"/>
      <c r="M27" s="575"/>
      <c r="N27" s="575"/>
      <c r="O27" s="575"/>
      <c r="P27" s="576"/>
      <c r="Q27" s="576"/>
      <c r="R27" s="576"/>
      <c r="S27" s="576"/>
      <c r="T27" s="576"/>
      <c r="U27" s="576"/>
      <c r="V27" s="576"/>
      <c r="W27" s="576"/>
      <c r="X27" s="577"/>
      <c r="Y27" s="574"/>
      <c r="Z27" s="282"/>
      <c r="AA27" s="206">
        <v>1849902193332</v>
      </c>
      <c r="AB27" s="40" t="s">
        <v>95</v>
      </c>
    </row>
    <row r="28" spans="1:28" s="40" customFormat="1" ht="16.350000000000001" customHeight="1" x14ac:dyDescent="0.5">
      <c r="A28" s="120">
        <v>22</v>
      </c>
      <c r="B28" s="336">
        <v>43741</v>
      </c>
      <c r="C28" s="291" t="s">
        <v>133</v>
      </c>
      <c r="D28" s="289" t="s">
        <v>1031</v>
      </c>
      <c r="E28" s="366" t="s">
        <v>1032</v>
      </c>
      <c r="F28" s="393" t="s">
        <v>13</v>
      </c>
      <c r="G28" s="367"/>
      <c r="H28" s="563"/>
      <c r="I28" s="562"/>
      <c r="J28" s="562"/>
      <c r="K28" s="562"/>
      <c r="L28" s="562"/>
      <c r="M28" s="562"/>
      <c r="N28" s="562"/>
      <c r="O28" s="562"/>
      <c r="P28" s="563"/>
      <c r="Q28" s="563"/>
      <c r="R28" s="563"/>
      <c r="S28" s="563"/>
      <c r="T28" s="563"/>
      <c r="U28" s="563"/>
      <c r="V28" s="563"/>
      <c r="W28" s="563"/>
      <c r="X28" s="564"/>
      <c r="Y28" s="565"/>
      <c r="Z28" s="282"/>
      <c r="AA28" s="206">
        <v>1849902248391</v>
      </c>
      <c r="AB28" s="40" t="s">
        <v>95</v>
      </c>
    </row>
    <row r="29" spans="1:28" s="40" customFormat="1" ht="16.350000000000001" customHeight="1" x14ac:dyDescent="0.5">
      <c r="A29" s="120">
        <v>23</v>
      </c>
      <c r="B29" s="336">
        <v>45107</v>
      </c>
      <c r="C29" s="291" t="s">
        <v>133</v>
      </c>
      <c r="D29" s="289" t="s">
        <v>1020</v>
      </c>
      <c r="E29" s="366" t="s">
        <v>1033</v>
      </c>
      <c r="F29" s="598" t="s">
        <v>17</v>
      </c>
      <c r="G29" s="367"/>
      <c r="H29" s="589"/>
      <c r="I29" s="562"/>
      <c r="J29" s="562"/>
      <c r="K29" s="562"/>
      <c r="L29" s="562"/>
      <c r="M29" s="562"/>
      <c r="N29" s="562"/>
      <c r="O29" s="562"/>
      <c r="P29" s="563"/>
      <c r="Q29" s="563"/>
      <c r="R29" s="563"/>
      <c r="S29" s="563"/>
      <c r="T29" s="563"/>
      <c r="U29" s="563"/>
      <c r="V29" s="563"/>
      <c r="W29" s="563"/>
      <c r="X29" s="564"/>
      <c r="Y29" s="565"/>
      <c r="Z29" s="282"/>
      <c r="AA29" s="206">
        <v>1849902228748</v>
      </c>
      <c r="AB29" s="40" t="s">
        <v>95</v>
      </c>
    </row>
    <row r="30" spans="1:28" s="40" customFormat="1" ht="16.350000000000001" customHeight="1" x14ac:dyDescent="0.5">
      <c r="A30" s="120">
        <v>24</v>
      </c>
      <c r="B30" s="713">
        <v>45684</v>
      </c>
      <c r="C30" s="730" t="s">
        <v>133</v>
      </c>
      <c r="D30" s="700" t="s">
        <v>1036</v>
      </c>
      <c r="E30" s="740" t="s">
        <v>1037</v>
      </c>
      <c r="F30" s="745" t="s">
        <v>14</v>
      </c>
      <c r="G30" s="367"/>
      <c r="H30" s="237"/>
      <c r="I30" s="238"/>
      <c r="J30" s="238"/>
      <c r="K30" s="238"/>
      <c r="L30" s="238"/>
      <c r="M30" s="238"/>
      <c r="N30" s="238"/>
      <c r="O30" s="238"/>
      <c r="P30" s="239"/>
      <c r="Q30" s="239"/>
      <c r="R30" s="239"/>
      <c r="S30" s="239"/>
      <c r="T30" s="239"/>
      <c r="U30" s="239"/>
      <c r="V30" s="239"/>
      <c r="W30" s="239"/>
      <c r="X30" s="240"/>
      <c r="Y30" s="241"/>
      <c r="AA30" s="719">
        <v>1849902233172</v>
      </c>
      <c r="AB30" s="720" t="s">
        <v>98</v>
      </c>
    </row>
    <row r="31" spans="1:28" s="40" customFormat="1" ht="15.95" customHeight="1" x14ac:dyDescent="0.5">
      <c r="A31" s="246">
        <v>25</v>
      </c>
      <c r="B31" s="693">
        <v>45685</v>
      </c>
      <c r="C31" s="775" t="s">
        <v>133</v>
      </c>
      <c r="D31" s="704" t="s">
        <v>1040</v>
      </c>
      <c r="E31" s="776" t="s">
        <v>1041</v>
      </c>
      <c r="F31" s="747" t="s">
        <v>15</v>
      </c>
      <c r="G31" s="777"/>
      <c r="H31" s="778"/>
      <c r="I31" s="453"/>
      <c r="J31" s="453"/>
      <c r="K31" s="453"/>
      <c r="L31" s="451"/>
      <c r="M31" s="451"/>
      <c r="N31" s="451"/>
      <c r="O31" s="451"/>
      <c r="P31" s="452"/>
      <c r="Q31" s="452"/>
      <c r="R31" s="452"/>
      <c r="S31" s="452"/>
      <c r="T31" s="452"/>
      <c r="U31" s="452"/>
      <c r="V31" s="452"/>
      <c r="W31" s="452"/>
      <c r="X31" s="453"/>
      <c r="Y31" s="256"/>
      <c r="AA31" s="719">
        <v>1840701122723</v>
      </c>
      <c r="AB31" s="720" t="s">
        <v>106</v>
      </c>
    </row>
    <row r="32" spans="1:28" s="40" customFormat="1" ht="15.95" customHeight="1" x14ac:dyDescent="0.5">
      <c r="A32" s="257">
        <v>26</v>
      </c>
      <c r="B32" s="734">
        <v>45686</v>
      </c>
      <c r="C32" s="749" t="s">
        <v>133</v>
      </c>
      <c r="D32" s="707" t="s">
        <v>1034</v>
      </c>
      <c r="E32" s="751" t="s">
        <v>1035</v>
      </c>
      <c r="F32" s="752" t="s">
        <v>16</v>
      </c>
      <c r="G32" s="419"/>
      <c r="H32" s="420"/>
      <c r="I32" s="421"/>
      <c r="J32" s="421"/>
      <c r="K32" s="421"/>
      <c r="L32" s="421"/>
      <c r="M32" s="421"/>
      <c r="N32" s="421"/>
      <c r="O32" s="421"/>
      <c r="P32" s="259"/>
      <c r="Q32" s="259"/>
      <c r="R32" s="259"/>
      <c r="S32" s="259"/>
      <c r="T32" s="259"/>
      <c r="U32" s="259"/>
      <c r="V32" s="259"/>
      <c r="W32" s="259"/>
      <c r="X32" s="258"/>
      <c r="Y32" s="260"/>
      <c r="AA32" s="719">
        <v>1849902182608</v>
      </c>
      <c r="AB32" s="720" t="s">
        <v>98</v>
      </c>
    </row>
    <row r="33" spans="1:28" s="40" customFormat="1" ht="16.350000000000001" customHeight="1" x14ac:dyDescent="0.5">
      <c r="A33" s="120">
        <v>27</v>
      </c>
      <c r="B33" s="713">
        <v>45687</v>
      </c>
      <c r="C33" s="730" t="s">
        <v>133</v>
      </c>
      <c r="D33" s="700" t="s">
        <v>1038</v>
      </c>
      <c r="E33" s="740" t="s">
        <v>1039</v>
      </c>
      <c r="F33" s="715" t="s">
        <v>13</v>
      </c>
      <c r="G33" s="367"/>
      <c r="H33" s="237"/>
      <c r="I33" s="238"/>
      <c r="J33" s="238"/>
      <c r="K33" s="238"/>
      <c r="L33" s="238"/>
      <c r="M33" s="238"/>
      <c r="N33" s="238"/>
      <c r="O33" s="238"/>
      <c r="P33" s="239"/>
      <c r="Q33" s="239"/>
      <c r="R33" s="239"/>
      <c r="S33" s="239"/>
      <c r="T33" s="239"/>
      <c r="U33" s="239"/>
      <c r="V33" s="239"/>
      <c r="W33" s="239"/>
      <c r="X33" s="240"/>
      <c r="Y33" s="241"/>
      <c r="AA33" s="719">
        <v>1849902268391</v>
      </c>
      <c r="AB33" s="720" t="s">
        <v>566</v>
      </c>
    </row>
    <row r="34" spans="1:28" s="40" customFormat="1" ht="16.350000000000001" customHeight="1" x14ac:dyDescent="0.5">
      <c r="A34" s="120">
        <v>28</v>
      </c>
      <c r="B34" s="682">
        <v>43474</v>
      </c>
      <c r="C34" s="291" t="s">
        <v>69</v>
      </c>
      <c r="D34" s="289" t="s">
        <v>1042</v>
      </c>
      <c r="E34" s="366" t="s">
        <v>1043</v>
      </c>
      <c r="F34" s="598" t="s">
        <v>17</v>
      </c>
      <c r="G34" s="367"/>
      <c r="H34" s="237"/>
      <c r="I34" s="238"/>
      <c r="J34" s="238"/>
      <c r="K34" s="238"/>
      <c r="L34" s="238"/>
      <c r="M34" s="238"/>
      <c r="N34" s="238"/>
      <c r="O34" s="238"/>
      <c r="P34" s="239"/>
      <c r="Q34" s="239"/>
      <c r="R34" s="239"/>
      <c r="S34" s="239"/>
      <c r="T34" s="239"/>
      <c r="U34" s="239"/>
      <c r="V34" s="239"/>
      <c r="W34" s="239"/>
      <c r="X34" s="240"/>
      <c r="Y34" s="241"/>
      <c r="AA34" s="206">
        <v>1841701181453</v>
      </c>
      <c r="AB34" s="40" t="s">
        <v>95</v>
      </c>
    </row>
    <row r="35" spans="1:28" s="40" customFormat="1" ht="16.350000000000001" customHeight="1" x14ac:dyDescent="0.5">
      <c r="A35" s="120">
        <v>29</v>
      </c>
      <c r="B35" s="682">
        <v>43556</v>
      </c>
      <c r="C35" s="291" t="s">
        <v>69</v>
      </c>
      <c r="D35" s="289" t="s">
        <v>1044</v>
      </c>
      <c r="E35" s="366" t="s">
        <v>1045</v>
      </c>
      <c r="F35" s="598" t="s">
        <v>14</v>
      </c>
      <c r="G35" s="367"/>
      <c r="H35" s="237"/>
      <c r="I35" s="238"/>
      <c r="J35" s="238"/>
      <c r="K35" s="238"/>
      <c r="L35" s="238"/>
      <c r="M35" s="238"/>
      <c r="N35" s="238"/>
      <c r="O35" s="238"/>
      <c r="P35" s="239"/>
      <c r="Q35" s="239"/>
      <c r="R35" s="239"/>
      <c r="S35" s="239"/>
      <c r="T35" s="239"/>
      <c r="U35" s="239"/>
      <c r="V35" s="239"/>
      <c r="W35" s="239"/>
      <c r="X35" s="240"/>
      <c r="Y35" s="241"/>
      <c r="AA35" s="206">
        <v>1849902182705</v>
      </c>
      <c r="AB35" s="40" t="s">
        <v>95</v>
      </c>
    </row>
    <row r="36" spans="1:28" s="40" customFormat="1" ht="15.95" customHeight="1" x14ac:dyDescent="0.5">
      <c r="A36" s="246">
        <v>30</v>
      </c>
      <c r="B36" s="681">
        <v>43563</v>
      </c>
      <c r="C36" s="652" t="s">
        <v>69</v>
      </c>
      <c r="D36" s="293" t="s">
        <v>1046</v>
      </c>
      <c r="E36" s="361" t="s">
        <v>867</v>
      </c>
      <c r="F36" s="655" t="s">
        <v>15</v>
      </c>
      <c r="G36" s="362"/>
      <c r="H36" s="363"/>
      <c r="I36" s="253"/>
      <c r="J36" s="253"/>
      <c r="K36" s="253"/>
      <c r="L36" s="253"/>
      <c r="M36" s="253"/>
      <c r="N36" s="253"/>
      <c r="O36" s="253"/>
      <c r="P36" s="254"/>
      <c r="Q36" s="254"/>
      <c r="R36" s="254"/>
      <c r="S36" s="254"/>
      <c r="T36" s="254"/>
      <c r="U36" s="254"/>
      <c r="V36" s="254"/>
      <c r="W36" s="254"/>
      <c r="X36" s="255"/>
      <c r="Y36" s="423"/>
      <c r="AA36" s="206">
        <v>1849902224467</v>
      </c>
      <c r="AB36" s="40" t="s">
        <v>95</v>
      </c>
    </row>
    <row r="37" spans="1:28" s="40" customFormat="1" ht="15.95" customHeight="1" x14ac:dyDescent="0.5">
      <c r="A37" s="257">
        <v>31</v>
      </c>
      <c r="B37" s="680">
        <v>43630</v>
      </c>
      <c r="C37" s="663" t="s">
        <v>69</v>
      </c>
      <c r="D37" s="623" t="s">
        <v>547</v>
      </c>
      <c r="E37" s="665" t="s">
        <v>1047</v>
      </c>
      <c r="F37" s="620" t="s">
        <v>16</v>
      </c>
      <c r="G37" s="424"/>
      <c r="H37" s="429"/>
      <c r="I37" s="426"/>
      <c r="J37" s="426"/>
      <c r="K37" s="426"/>
      <c r="L37" s="426"/>
      <c r="M37" s="426"/>
      <c r="N37" s="426"/>
      <c r="O37" s="426"/>
      <c r="P37" s="425"/>
      <c r="Q37" s="425"/>
      <c r="R37" s="425"/>
      <c r="S37" s="425"/>
      <c r="T37" s="425"/>
      <c r="U37" s="425"/>
      <c r="V37" s="425"/>
      <c r="W37" s="425"/>
      <c r="X37" s="427"/>
      <c r="Y37" s="260"/>
      <c r="AA37" s="206">
        <v>1849902187227</v>
      </c>
      <c r="AB37" s="40" t="s">
        <v>95</v>
      </c>
    </row>
    <row r="38" spans="1:28" s="40" customFormat="1" ht="16.350000000000001" customHeight="1" x14ac:dyDescent="0.5">
      <c r="A38" s="120">
        <v>32</v>
      </c>
      <c r="B38" s="647">
        <v>43634</v>
      </c>
      <c r="C38" s="291" t="s">
        <v>69</v>
      </c>
      <c r="D38" s="289" t="s">
        <v>1048</v>
      </c>
      <c r="E38" s="366" t="s">
        <v>1049</v>
      </c>
      <c r="F38" s="393" t="s">
        <v>13</v>
      </c>
      <c r="G38" s="367"/>
      <c r="H38" s="237"/>
      <c r="I38" s="238"/>
      <c r="J38" s="238"/>
      <c r="K38" s="238"/>
      <c r="L38" s="238"/>
      <c r="M38" s="238"/>
      <c r="N38" s="238"/>
      <c r="O38" s="238"/>
      <c r="P38" s="239"/>
      <c r="Q38" s="239"/>
      <c r="R38" s="239"/>
      <c r="S38" s="239"/>
      <c r="T38" s="239"/>
      <c r="U38" s="239"/>
      <c r="V38" s="239"/>
      <c r="W38" s="239"/>
      <c r="X38" s="240"/>
      <c r="Y38" s="241"/>
      <c r="AA38" s="206">
        <v>1849902183825</v>
      </c>
      <c r="AB38" s="40" t="s">
        <v>95</v>
      </c>
    </row>
    <row r="39" spans="1:28" s="40" customFormat="1" ht="16.350000000000001" customHeight="1" x14ac:dyDescent="0.5">
      <c r="A39" s="120">
        <v>33</v>
      </c>
      <c r="B39" s="647">
        <v>43645</v>
      </c>
      <c r="C39" s="291" t="s">
        <v>69</v>
      </c>
      <c r="D39" s="289" t="s">
        <v>1050</v>
      </c>
      <c r="E39" s="366" t="s">
        <v>1051</v>
      </c>
      <c r="F39" s="598" t="s">
        <v>17</v>
      </c>
      <c r="G39" s="394"/>
      <c r="H39" s="261"/>
      <c r="I39" s="240"/>
      <c r="J39" s="240"/>
      <c r="K39" s="240"/>
      <c r="L39" s="238"/>
      <c r="M39" s="238"/>
      <c r="N39" s="238"/>
      <c r="O39" s="238"/>
      <c r="P39" s="239"/>
      <c r="Q39" s="239"/>
      <c r="R39" s="239"/>
      <c r="S39" s="239"/>
      <c r="T39" s="239"/>
      <c r="U39" s="239"/>
      <c r="V39" s="239"/>
      <c r="W39" s="239"/>
      <c r="X39" s="240"/>
      <c r="Y39" s="241"/>
      <c r="AA39" s="206">
        <v>1849902205306</v>
      </c>
      <c r="AB39" s="40" t="s">
        <v>95</v>
      </c>
    </row>
    <row r="40" spans="1:28" s="40" customFormat="1" ht="16.350000000000001" customHeight="1" x14ac:dyDescent="0.5">
      <c r="A40" s="120">
        <v>34</v>
      </c>
      <c r="B40" s="647">
        <v>43648</v>
      </c>
      <c r="C40" s="291" t="s">
        <v>69</v>
      </c>
      <c r="D40" s="289" t="s">
        <v>1052</v>
      </c>
      <c r="E40" s="366" t="s">
        <v>572</v>
      </c>
      <c r="F40" s="598" t="s">
        <v>14</v>
      </c>
      <c r="G40" s="367"/>
      <c r="H40" s="237"/>
      <c r="I40" s="238"/>
      <c r="J40" s="238"/>
      <c r="K40" s="238"/>
      <c r="L40" s="240"/>
      <c r="M40" s="240"/>
      <c r="N40" s="240"/>
      <c r="O40" s="240"/>
      <c r="P40" s="239"/>
      <c r="Q40" s="239"/>
      <c r="R40" s="239"/>
      <c r="S40" s="239"/>
      <c r="T40" s="239"/>
      <c r="U40" s="239"/>
      <c r="V40" s="239"/>
      <c r="W40" s="239"/>
      <c r="X40" s="240"/>
      <c r="Y40" s="241"/>
      <c r="AA40" s="206">
        <v>1849902184104</v>
      </c>
      <c r="AB40" s="40" t="s">
        <v>95</v>
      </c>
    </row>
    <row r="41" spans="1:28" s="40" customFormat="1" ht="15.95" customHeight="1" x14ac:dyDescent="0.5">
      <c r="A41" s="246">
        <v>35</v>
      </c>
      <c r="B41" s="681">
        <v>43678</v>
      </c>
      <c r="C41" s="652" t="s">
        <v>69</v>
      </c>
      <c r="D41" s="683" t="s">
        <v>1053</v>
      </c>
      <c r="E41" s="361" t="s">
        <v>1054</v>
      </c>
      <c r="F41" s="655" t="s">
        <v>15</v>
      </c>
      <c r="G41" s="450"/>
      <c r="H41" s="540"/>
      <c r="I41" s="590"/>
      <c r="J41" s="590"/>
      <c r="K41" s="590"/>
      <c r="L41" s="590"/>
      <c r="M41" s="590"/>
      <c r="N41" s="590"/>
      <c r="O41" s="590"/>
      <c r="P41" s="591"/>
      <c r="Q41" s="591"/>
      <c r="R41" s="591"/>
      <c r="S41" s="591"/>
      <c r="T41" s="591"/>
      <c r="U41" s="591"/>
      <c r="V41" s="591"/>
      <c r="W41" s="591"/>
      <c r="X41" s="592"/>
      <c r="Y41" s="570"/>
      <c r="Z41" s="282"/>
      <c r="AA41" s="206">
        <v>1849902194886</v>
      </c>
      <c r="AB41" s="40" t="s">
        <v>95</v>
      </c>
    </row>
    <row r="42" spans="1:28" s="40" customFormat="1" ht="15.95" customHeight="1" x14ac:dyDescent="0.5">
      <c r="A42" s="257">
        <v>36</v>
      </c>
      <c r="B42" s="680">
        <v>43680</v>
      </c>
      <c r="C42" s="617" t="s">
        <v>69</v>
      </c>
      <c r="D42" s="319" t="s">
        <v>1055</v>
      </c>
      <c r="E42" s="619" t="s">
        <v>1056</v>
      </c>
      <c r="F42" s="620" t="s">
        <v>16</v>
      </c>
      <c r="G42" s="684"/>
      <c r="H42" s="685"/>
      <c r="I42" s="334"/>
      <c r="J42" s="334"/>
      <c r="K42" s="334"/>
      <c r="L42" s="332"/>
      <c r="M42" s="332"/>
      <c r="N42" s="332"/>
      <c r="O42" s="332"/>
      <c r="P42" s="333"/>
      <c r="Q42" s="333"/>
      <c r="R42" s="333"/>
      <c r="S42" s="333"/>
      <c r="T42" s="333"/>
      <c r="U42" s="333"/>
      <c r="V42" s="333"/>
      <c r="W42" s="333"/>
      <c r="X42" s="334"/>
      <c r="Y42" s="335"/>
      <c r="Z42" s="282"/>
      <c r="AA42" s="206">
        <v>1800901431886</v>
      </c>
      <c r="AB42" s="40" t="s">
        <v>95</v>
      </c>
    </row>
    <row r="43" spans="1:28" s="40" customFormat="1" ht="16.350000000000001" customHeight="1" x14ac:dyDescent="0.5">
      <c r="A43" s="120">
        <v>37</v>
      </c>
      <c r="B43" s="336">
        <v>43704</v>
      </c>
      <c r="C43" s="291" t="s">
        <v>69</v>
      </c>
      <c r="D43" s="289" t="s">
        <v>1057</v>
      </c>
      <c r="E43" s="366" t="s">
        <v>1058</v>
      </c>
      <c r="F43" s="393" t="s">
        <v>13</v>
      </c>
      <c r="G43" s="560"/>
      <c r="H43" s="561"/>
      <c r="I43" s="562"/>
      <c r="J43" s="562"/>
      <c r="K43" s="562"/>
      <c r="L43" s="562"/>
      <c r="M43" s="562"/>
      <c r="N43" s="562"/>
      <c r="O43" s="562"/>
      <c r="P43" s="563"/>
      <c r="Q43" s="563"/>
      <c r="R43" s="563"/>
      <c r="S43" s="563"/>
      <c r="T43" s="563"/>
      <c r="U43" s="563"/>
      <c r="V43" s="563"/>
      <c r="W43" s="563"/>
      <c r="X43" s="564"/>
      <c r="Y43" s="565"/>
      <c r="Z43" s="282"/>
      <c r="AA43" s="206">
        <v>1849902209361</v>
      </c>
      <c r="AB43" s="40" t="s">
        <v>95</v>
      </c>
    </row>
    <row r="44" spans="1:28" s="40" customFormat="1" ht="16.350000000000001" customHeight="1" x14ac:dyDescent="0.5">
      <c r="A44" s="120">
        <v>38</v>
      </c>
      <c r="B44" s="336">
        <v>43712</v>
      </c>
      <c r="C44" s="291" t="s">
        <v>69</v>
      </c>
      <c r="D44" s="289" t="s">
        <v>1059</v>
      </c>
      <c r="E44" s="366" t="s">
        <v>1060</v>
      </c>
      <c r="F44" s="598" t="s">
        <v>17</v>
      </c>
      <c r="G44" s="533"/>
      <c r="H44" s="534"/>
      <c r="I44" s="530"/>
      <c r="J44" s="530"/>
      <c r="K44" s="530"/>
      <c r="L44" s="530"/>
      <c r="M44" s="530"/>
      <c r="N44" s="530"/>
      <c r="O44" s="530"/>
      <c r="P44" s="531"/>
      <c r="Q44" s="531"/>
      <c r="R44" s="531"/>
      <c r="S44" s="531"/>
      <c r="T44" s="531"/>
      <c r="U44" s="531"/>
      <c r="V44" s="531"/>
      <c r="W44" s="531"/>
      <c r="X44" s="529"/>
      <c r="Y44" s="532"/>
      <c r="Z44" s="282"/>
      <c r="AA44" s="206">
        <v>1849902185119</v>
      </c>
      <c r="AB44" s="40" t="s">
        <v>95</v>
      </c>
    </row>
    <row r="45" spans="1:28" s="40" customFormat="1" ht="16.350000000000001" customHeight="1" x14ac:dyDescent="0.5">
      <c r="A45" s="120">
        <v>39</v>
      </c>
      <c r="B45" s="713">
        <v>45688</v>
      </c>
      <c r="C45" s="730" t="s">
        <v>69</v>
      </c>
      <c r="D45" s="700" t="s">
        <v>1062</v>
      </c>
      <c r="E45" s="740" t="s">
        <v>1063</v>
      </c>
      <c r="F45" s="745" t="s">
        <v>14</v>
      </c>
      <c r="G45" s="367"/>
      <c r="H45" s="237"/>
      <c r="I45" s="238"/>
      <c r="J45" s="238"/>
      <c r="K45" s="238"/>
      <c r="L45" s="238"/>
      <c r="M45" s="238"/>
      <c r="N45" s="238"/>
      <c r="O45" s="238"/>
      <c r="P45" s="239"/>
      <c r="Q45" s="239"/>
      <c r="R45" s="239"/>
      <c r="S45" s="239"/>
      <c r="T45" s="239"/>
      <c r="U45" s="239"/>
      <c r="V45" s="239"/>
      <c r="W45" s="239"/>
      <c r="X45" s="240"/>
      <c r="Y45" s="241"/>
      <c r="AA45" s="719">
        <v>1849902191216</v>
      </c>
      <c r="AB45" s="720" t="s">
        <v>98</v>
      </c>
    </row>
    <row r="46" spans="1:28" s="40" customFormat="1" ht="15.95" customHeight="1" x14ac:dyDescent="0.5">
      <c r="A46" s="246">
        <v>40</v>
      </c>
      <c r="B46" s="693">
        <v>45689</v>
      </c>
      <c r="C46" s="721" t="s">
        <v>69</v>
      </c>
      <c r="D46" s="695" t="s">
        <v>759</v>
      </c>
      <c r="E46" s="723" t="s">
        <v>1061</v>
      </c>
      <c r="F46" s="747" t="s">
        <v>15</v>
      </c>
      <c r="G46" s="362"/>
      <c r="H46" s="363"/>
      <c r="I46" s="253"/>
      <c r="J46" s="253"/>
      <c r="K46" s="253"/>
      <c r="L46" s="253"/>
      <c r="M46" s="253"/>
      <c r="N46" s="253"/>
      <c r="O46" s="253"/>
      <c r="P46" s="254"/>
      <c r="Q46" s="254"/>
      <c r="R46" s="254"/>
      <c r="S46" s="254"/>
      <c r="T46" s="254"/>
      <c r="U46" s="254"/>
      <c r="V46" s="254"/>
      <c r="W46" s="254"/>
      <c r="X46" s="255"/>
      <c r="Y46" s="423"/>
      <c r="AA46" s="719">
        <v>1849902255923</v>
      </c>
      <c r="AB46" s="720" t="s">
        <v>97</v>
      </c>
    </row>
    <row r="47" spans="1:28" s="40" customFormat="1" ht="6" customHeight="1" x14ac:dyDescent="0.5">
      <c r="A47" s="180"/>
      <c r="B47" s="431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03"/>
      <c r="Y47" s="304"/>
      <c r="AA47" s="206"/>
    </row>
    <row r="48" spans="1:28" s="40" customFormat="1" ht="16.350000000000001" customHeight="1" x14ac:dyDescent="0.5">
      <c r="A48" s="178"/>
      <c r="B48" s="432" t="s">
        <v>24</v>
      </c>
      <c r="C48" s="180"/>
      <c r="E48" s="180">
        <f>I48+O48</f>
        <v>40</v>
      </c>
      <c r="F48" s="181" t="s">
        <v>6</v>
      </c>
      <c r="G48" s="182" t="s">
        <v>11</v>
      </c>
      <c r="H48" s="182"/>
      <c r="I48" s="180">
        <f>COUNTIF($C$7:$C$46,"ช")</f>
        <v>27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13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433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434"/>
      <c r="D50" s="111" t="s">
        <v>13</v>
      </c>
      <c r="E50" s="111">
        <f>COUNTIF($F$7:$F$46,"แดง")</f>
        <v>8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434"/>
      <c r="D51" s="111" t="s">
        <v>14</v>
      </c>
      <c r="E51" s="111">
        <f>COUNTIF($F$7:$F$46,"เหลือง")</f>
        <v>8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434"/>
      <c r="D52" s="111" t="s">
        <v>15</v>
      </c>
      <c r="E52" s="111">
        <f>COUNTIF($F$7:$F$46,"น้ำเงิน")</f>
        <v>8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434"/>
      <c r="D53" s="111" t="s">
        <v>16</v>
      </c>
      <c r="E53" s="111">
        <f>COUNTIF($F$7:$F$46,"ม่วง")</f>
        <v>8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434"/>
      <c r="D54" s="111" t="s">
        <v>17</v>
      </c>
      <c r="E54" s="111">
        <f>COUNTIF($F$7:$F$46,"ฟ้า")</f>
        <v>8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434"/>
      <c r="D55" s="111" t="s">
        <v>5</v>
      </c>
      <c r="E55" s="111">
        <f>SUM(E50:E54)</f>
        <v>40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ht="15" customHeight="1" x14ac:dyDescent="0.5">
      <c r="C58" s="400"/>
      <c r="D58" s="40"/>
      <c r="E58" s="40"/>
    </row>
  </sheetData>
  <sortState xmlns:xlrd2="http://schemas.microsoft.com/office/spreadsheetml/2017/richdata2" ref="B30:AB33">
    <sortCondition ref="D30:D33"/>
  </sortState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45"/>
  <sheetViews>
    <sheetView zoomScale="120" zoomScaleNormal="120" workbookViewId="0">
      <selection activeCell="AE14" sqref="AE14"/>
    </sheetView>
  </sheetViews>
  <sheetFormatPr defaultColWidth="9.140625" defaultRowHeight="15" customHeight="1" x14ac:dyDescent="0.5"/>
  <cols>
    <col min="1" max="1" width="3.5703125" style="25" customWidth="1"/>
    <col min="2" max="2" width="9.85546875" style="193" customWidth="1"/>
    <col min="3" max="3" width="3.140625" style="194" customWidth="1"/>
    <col min="4" max="4" width="9.42578125" style="195" customWidth="1"/>
    <col min="5" max="5" width="11" style="195" customWidth="1"/>
    <col min="6" max="6" width="5.85546875" style="194" customWidth="1"/>
    <col min="7" max="7" width="4.140625" style="195" customWidth="1"/>
    <col min="8" max="8" width="17" style="195" customWidth="1"/>
    <col min="9" max="9" width="5.85546875" style="25" customWidth="1"/>
    <col min="10" max="11" width="7.5703125" style="25" customWidth="1"/>
    <col min="12" max="30" width="3.5703125" style="25" customWidth="1"/>
    <col min="31" max="31" width="2.85546875" style="25" customWidth="1"/>
    <col min="32" max="16384" width="9.140625" style="25"/>
  </cols>
  <sheetData>
    <row r="1" spans="1:31" ht="18" customHeight="1" x14ac:dyDescent="0.5">
      <c r="B1" s="26" t="s">
        <v>112</v>
      </c>
      <c r="C1" s="27"/>
      <c r="D1" s="28"/>
      <c r="E1" s="29" t="str">
        <f>'ยอด ม.4'!D1</f>
        <v xml:space="preserve">      ภาคเรียนที่ 1  ปีการศึกษา 2569</v>
      </c>
      <c r="F1" s="30"/>
      <c r="G1" s="31"/>
      <c r="H1" s="25"/>
      <c r="M1" s="25" t="s">
        <v>25</v>
      </c>
      <c r="R1" s="25" t="str">
        <f>'ยอด ม.4'!B30</f>
        <v>***พักการเรียน</v>
      </c>
    </row>
    <row r="2" spans="1:31" ht="18" customHeight="1" x14ac:dyDescent="0.5">
      <c r="B2" s="32" t="s">
        <v>113</v>
      </c>
      <c r="C2" s="27"/>
      <c r="D2" s="28"/>
      <c r="E2" s="29" t="s">
        <v>121</v>
      </c>
      <c r="F2" s="33"/>
      <c r="G2" s="25"/>
      <c r="H2" s="25"/>
      <c r="M2" s="25" t="s">
        <v>48</v>
      </c>
      <c r="R2" s="25" t="str">
        <f>'ยอด ม.4'!B31</f>
        <v>***นักเรียนแลกเปลี่ยน</v>
      </c>
    </row>
    <row r="3" spans="1:31" s="35" customFormat="1" ht="17.25" customHeight="1" x14ac:dyDescent="0.5">
      <c r="A3" s="34" t="s">
        <v>114</v>
      </c>
      <c r="B3" s="33"/>
      <c r="C3" s="33"/>
      <c r="D3" s="25"/>
      <c r="E3" s="25"/>
      <c r="F3" s="30"/>
      <c r="G3" s="31"/>
      <c r="H3" s="31"/>
      <c r="I3" s="31"/>
      <c r="J3" s="31"/>
      <c r="K3" s="31"/>
      <c r="L3" s="31"/>
      <c r="M3" s="31"/>
      <c r="N3" s="31"/>
      <c r="O3" s="25"/>
      <c r="P3" s="25"/>
      <c r="Q3" s="25"/>
      <c r="R3" s="31"/>
      <c r="W3" s="25"/>
      <c r="X3" s="25"/>
      <c r="Y3" s="25"/>
      <c r="Z3" s="25"/>
      <c r="AA3" s="25"/>
      <c r="AB3" s="25"/>
      <c r="AC3" s="25"/>
      <c r="AD3" s="25"/>
      <c r="AE3" s="25"/>
    </row>
    <row r="4" spans="1:31" s="35" customFormat="1" ht="17.25" customHeight="1" x14ac:dyDescent="0.5">
      <c r="A4" s="25" t="s">
        <v>49</v>
      </c>
      <c r="B4" s="33"/>
      <c r="C4" s="33"/>
      <c r="D4" s="25"/>
      <c r="E4" s="25"/>
      <c r="F4" s="30"/>
      <c r="G4" s="31"/>
      <c r="H4" s="31"/>
      <c r="I4" s="31"/>
      <c r="J4" s="31"/>
      <c r="K4" s="31"/>
      <c r="L4" s="31"/>
      <c r="M4" s="31"/>
      <c r="N4" s="31"/>
      <c r="O4" s="25"/>
      <c r="P4" s="25"/>
      <c r="Q4" s="25"/>
      <c r="R4" s="31"/>
      <c r="V4" s="36" t="s">
        <v>50</v>
      </c>
      <c r="W4" s="31"/>
      <c r="X4" s="31"/>
      <c r="Y4" s="31"/>
      <c r="Z4" s="31"/>
      <c r="AA4" s="31"/>
      <c r="AB4" s="36"/>
      <c r="AC4" s="36"/>
      <c r="AD4" s="37"/>
      <c r="AE4" s="38"/>
    </row>
    <row r="5" spans="1:31" s="40" customFormat="1" ht="18" customHeight="1" x14ac:dyDescent="0.5">
      <c r="A5" s="885" t="s">
        <v>0</v>
      </c>
      <c r="B5" s="887" t="s">
        <v>1</v>
      </c>
      <c r="C5" s="896" t="s">
        <v>2</v>
      </c>
      <c r="D5" s="898" t="s">
        <v>9</v>
      </c>
      <c r="E5" s="900" t="s">
        <v>4</v>
      </c>
      <c r="F5" s="916" t="s">
        <v>10</v>
      </c>
      <c r="G5" s="916" t="s">
        <v>0</v>
      </c>
      <c r="H5" s="918" t="s">
        <v>115</v>
      </c>
      <c r="I5" s="907" t="s">
        <v>3</v>
      </c>
      <c r="J5" s="919" t="s">
        <v>116</v>
      </c>
      <c r="K5" s="920"/>
      <c r="L5" s="909" t="s">
        <v>117</v>
      </c>
      <c r="M5" s="910"/>
      <c r="N5" s="910"/>
      <c r="O5" s="910"/>
      <c r="P5" s="910"/>
      <c r="Q5" s="910"/>
      <c r="R5" s="910"/>
      <c r="S5" s="910"/>
      <c r="T5" s="910"/>
      <c r="U5" s="910"/>
      <c r="V5" s="910"/>
      <c r="W5" s="910"/>
      <c r="X5" s="910"/>
      <c r="Y5" s="910"/>
      <c r="Z5" s="910"/>
      <c r="AA5" s="910"/>
      <c r="AB5" s="910"/>
      <c r="AC5" s="910"/>
      <c r="AD5" s="911"/>
      <c r="AE5" s="39"/>
    </row>
    <row r="6" spans="1:31" s="40" customFormat="1" ht="18" customHeight="1" x14ac:dyDescent="0.5">
      <c r="A6" s="895"/>
      <c r="B6" s="888"/>
      <c r="C6" s="921"/>
      <c r="D6" s="922"/>
      <c r="E6" s="923"/>
      <c r="F6" s="917"/>
      <c r="G6" s="917"/>
      <c r="H6" s="918"/>
      <c r="I6" s="907"/>
      <c r="J6" s="41" t="s">
        <v>118</v>
      </c>
      <c r="K6" s="42" t="s">
        <v>119</v>
      </c>
      <c r="L6" s="912"/>
      <c r="M6" s="913"/>
      <c r="N6" s="913"/>
      <c r="O6" s="913"/>
      <c r="P6" s="913"/>
      <c r="Q6" s="913"/>
      <c r="R6" s="913"/>
      <c r="S6" s="913"/>
      <c r="T6" s="913"/>
      <c r="U6" s="913"/>
      <c r="V6" s="913"/>
      <c r="W6" s="913"/>
      <c r="X6" s="913"/>
      <c r="Y6" s="913"/>
      <c r="Z6" s="913"/>
      <c r="AA6" s="913"/>
      <c r="AB6" s="913"/>
      <c r="AC6" s="913"/>
      <c r="AD6" s="914"/>
      <c r="AE6" s="39"/>
    </row>
    <row r="7" spans="1:31" s="40" customFormat="1" ht="16.350000000000001" customHeight="1" x14ac:dyDescent="0.5">
      <c r="A7" s="43"/>
      <c r="B7" s="44"/>
      <c r="C7" s="45"/>
      <c r="D7" s="46"/>
      <c r="E7" s="47"/>
      <c r="F7" s="48"/>
      <c r="G7" s="49"/>
      <c r="H7" s="50"/>
      <c r="I7" s="51"/>
      <c r="J7" s="52"/>
      <c r="K7" s="52"/>
      <c r="L7" s="53"/>
      <c r="M7" s="54"/>
      <c r="N7" s="54"/>
      <c r="O7" s="54"/>
      <c r="P7" s="54"/>
      <c r="Q7" s="55"/>
      <c r="R7" s="55"/>
      <c r="S7" s="55"/>
      <c r="T7" s="55"/>
      <c r="U7" s="56"/>
      <c r="V7" s="56"/>
      <c r="W7" s="56"/>
      <c r="X7" s="56"/>
      <c r="Y7" s="56"/>
      <c r="Z7" s="56"/>
      <c r="AA7" s="56"/>
      <c r="AB7" s="56"/>
      <c r="AC7" s="57"/>
      <c r="AD7" s="58"/>
    </row>
    <row r="8" spans="1:31" s="40" customFormat="1" ht="16.350000000000001" customHeight="1" x14ac:dyDescent="0.5">
      <c r="A8" s="59"/>
      <c r="B8" s="60"/>
      <c r="C8" s="45"/>
      <c r="D8" s="61"/>
      <c r="E8" s="62"/>
      <c r="F8" s="48"/>
      <c r="G8" s="63"/>
      <c r="H8" s="64"/>
      <c r="I8" s="65"/>
      <c r="J8" s="52"/>
      <c r="K8" s="52"/>
      <c r="L8" s="67"/>
      <c r="M8" s="68"/>
      <c r="N8" s="68"/>
      <c r="O8" s="68"/>
      <c r="P8" s="68"/>
      <c r="Q8" s="69"/>
      <c r="R8" s="69"/>
      <c r="S8" s="69"/>
      <c r="T8" s="69"/>
      <c r="U8" s="70"/>
      <c r="V8" s="70"/>
      <c r="W8" s="70"/>
      <c r="X8" s="70"/>
      <c r="Y8" s="70"/>
      <c r="Z8" s="70"/>
      <c r="AA8" s="70"/>
      <c r="AB8" s="71"/>
      <c r="AC8" s="72"/>
      <c r="AD8" s="73"/>
    </row>
    <row r="9" spans="1:31" s="40" customFormat="1" ht="16.350000000000001" customHeight="1" x14ac:dyDescent="0.5">
      <c r="A9" s="59"/>
      <c r="B9" s="567"/>
      <c r="C9" s="232"/>
      <c r="D9" s="233"/>
      <c r="E9" s="234"/>
      <c r="F9" s="48"/>
      <c r="G9" s="76"/>
      <c r="H9" s="64"/>
      <c r="I9" s="66"/>
      <c r="J9" s="52"/>
      <c r="K9" s="52"/>
      <c r="L9" s="67"/>
      <c r="M9" s="78"/>
      <c r="N9" s="79"/>
      <c r="O9" s="79"/>
      <c r="P9" s="79"/>
      <c r="Q9" s="80"/>
      <c r="R9" s="80"/>
      <c r="S9" s="80"/>
      <c r="T9" s="80"/>
      <c r="U9" s="71"/>
      <c r="V9" s="71"/>
      <c r="W9" s="71"/>
      <c r="X9" s="71"/>
      <c r="Y9" s="71"/>
      <c r="Z9" s="71"/>
      <c r="AA9" s="71"/>
      <c r="AB9" s="71"/>
      <c r="AC9" s="72"/>
      <c r="AD9" s="73"/>
    </row>
    <row r="10" spans="1:31" s="40" customFormat="1" ht="16.350000000000001" customHeight="1" x14ac:dyDescent="0.5">
      <c r="A10" s="81"/>
      <c r="B10" s="82"/>
      <c r="C10" s="83"/>
      <c r="D10" s="74"/>
      <c r="E10" s="75"/>
      <c r="F10" s="84"/>
      <c r="G10" s="85"/>
      <c r="H10" s="86"/>
      <c r="I10" s="87"/>
      <c r="J10" s="52"/>
      <c r="K10" s="52"/>
      <c r="L10" s="53"/>
      <c r="M10" s="78"/>
      <c r="N10" s="79"/>
      <c r="O10" s="79"/>
      <c r="P10" s="79"/>
      <c r="Q10" s="80"/>
      <c r="R10" s="80"/>
      <c r="S10" s="80"/>
      <c r="T10" s="80"/>
      <c r="U10" s="71"/>
      <c r="V10" s="71"/>
      <c r="W10" s="71"/>
      <c r="X10" s="71"/>
      <c r="Y10" s="71"/>
      <c r="Z10" s="71"/>
      <c r="AA10" s="71"/>
      <c r="AB10" s="71"/>
      <c r="AC10" s="72"/>
      <c r="AD10" s="73"/>
    </row>
    <row r="11" spans="1:31" s="40" customFormat="1" ht="16.350000000000001" customHeight="1" x14ac:dyDescent="0.5">
      <c r="A11" s="88"/>
      <c r="B11" s="89"/>
      <c r="C11" s="90"/>
      <c r="D11" s="91"/>
      <c r="E11" s="92"/>
      <c r="F11" s="93"/>
      <c r="G11" s="94"/>
      <c r="H11" s="95"/>
      <c r="I11" s="96"/>
      <c r="J11" s="97"/>
      <c r="K11" s="98"/>
      <c r="L11" s="77"/>
      <c r="M11" s="99"/>
      <c r="N11" s="100"/>
      <c r="O11" s="100"/>
      <c r="P11" s="100"/>
      <c r="Q11" s="101"/>
      <c r="R11" s="101"/>
      <c r="S11" s="101"/>
      <c r="T11" s="101"/>
      <c r="U11" s="102"/>
      <c r="V11" s="102"/>
      <c r="W11" s="102"/>
      <c r="X11" s="102"/>
      <c r="Y11" s="102"/>
      <c r="Z11" s="102"/>
      <c r="AA11" s="102"/>
      <c r="AB11" s="102"/>
      <c r="AC11" s="103"/>
      <c r="AD11" s="104"/>
    </row>
    <row r="12" spans="1:31" s="40" customFormat="1" ht="16.350000000000001" customHeight="1" x14ac:dyDescent="0.5">
      <c r="A12" s="43"/>
      <c r="B12" s="105"/>
      <c r="C12" s="106"/>
      <c r="D12" s="107"/>
      <c r="E12" s="108"/>
      <c r="F12" s="109"/>
      <c r="G12" s="110"/>
      <c r="H12" s="111"/>
      <c r="I12" s="112"/>
      <c r="J12" s="52"/>
      <c r="K12" s="43"/>
      <c r="L12" s="53"/>
      <c r="M12" s="54"/>
      <c r="N12" s="54"/>
      <c r="O12" s="54"/>
      <c r="P12" s="54"/>
      <c r="Q12" s="55"/>
      <c r="R12" s="55"/>
      <c r="S12" s="55"/>
      <c r="T12" s="55"/>
      <c r="U12" s="56"/>
      <c r="V12" s="56"/>
      <c r="W12" s="56"/>
      <c r="X12" s="56"/>
      <c r="Y12" s="56"/>
      <c r="Z12" s="56"/>
      <c r="AA12" s="56"/>
      <c r="AB12" s="56"/>
      <c r="AC12" s="57"/>
      <c r="AD12" s="58"/>
    </row>
    <row r="13" spans="1:31" s="40" customFormat="1" ht="16.350000000000001" customHeight="1" x14ac:dyDescent="0.5">
      <c r="A13" s="113"/>
      <c r="B13" s="114"/>
      <c r="C13" s="115"/>
      <c r="D13" s="116"/>
      <c r="E13" s="117"/>
      <c r="F13" s="118"/>
      <c r="G13" s="118"/>
      <c r="H13" s="118"/>
      <c r="I13" s="119"/>
      <c r="J13" s="52"/>
      <c r="K13" s="59"/>
      <c r="L13" s="67"/>
      <c r="M13" s="68"/>
      <c r="N13" s="68"/>
      <c r="O13" s="68"/>
      <c r="P13" s="68"/>
      <c r="Q13" s="69"/>
      <c r="R13" s="69"/>
      <c r="S13" s="69"/>
      <c r="T13" s="69"/>
      <c r="U13" s="70"/>
      <c r="V13" s="70"/>
      <c r="W13" s="70"/>
      <c r="X13" s="70"/>
      <c r="Y13" s="70"/>
      <c r="Z13" s="70"/>
      <c r="AA13" s="70"/>
      <c r="AB13" s="71"/>
      <c r="AC13" s="72"/>
      <c r="AD13" s="73"/>
    </row>
    <row r="14" spans="1:31" s="40" customFormat="1" ht="16.5" customHeight="1" x14ac:dyDescent="0.5">
      <c r="A14" s="120"/>
      <c r="B14" s="114"/>
      <c r="C14" s="115"/>
      <c r="D14" s="116"/>
      <c r="E14" s="117"/>
      <c r="F14" s="118"/>
      <c r="G14" s="118"/>
      <c r="H14" s="118"/>
      <c r="I14" s="119"/>
      <c r="J14" s="52"/>
      <c r="K14" s="59"/>
      <c r="L14" s="67"/>
      <c r="M14" s="78"/>
      <c r="N14" s="79"/>
      <c r="O14" s="79"/>
      <c r="P14" s="79"/>
      <c r="Q14" s="80"/>
      <c r="R14" s="80"/>
      <c r="S14" s="80"/>
      <c r="T14" s="80"/>
      <c r="U14" s="71"/>
      <c r="V14" s="71"/>
      <c r="W14" s="71"/>
      <c r="X14" s="71"/>
      <c r="Y14" s="71"/>
      <c r="Z14" s="71"/>
      <c r="AA14" s="71"/>
      <c r="AB14" s="71"/>
      <c r="AC14" s="72"/>
      <c r="AD14" s="73"/>
    </row>
    <row r="15" spans="1:31" s="40" customFormat="1" ht="16.350000000000001" customHeight="1" x14ac:dyDescent="0.5">
      <c r="A15" s="113"/>
      <c r="B15" s="121"/>
      <c r="C15" s="115"/>
      <c r="D15" s="116"/>
      <c r="E15" s="117"/>
      <c r="F15" s="118"/>
      <c r="G15" s="118"/>
      <c r="H15" s="118"/>
      <c r="I15" s="119"/>
      <c r="J15" s="52"/>
      <c r="K15" s="59"/>
      <c r="L15" s="67"/>
      <c r="M15" s="78"/>
      <c r="N15" s="79"/>
      <c r="O15" s="79"/>
      <c r="P15" s="79"/>
      <c r="Q15" s="80"/>
      <c r="R15" s="80"/>
      <c r="S15" s="80"/>
      <c r="T15" s="80"/>
      <c r="U15" s="71"/>
      <c r="V15" s="71"/>
      <c r="W15" s="71"/>
      <c r="X15" s="71"/>
      <c r="Y15" s="71"/>
      <c r="Z15" s="71"/>
      <c r="AA15" s="71"/>
      <c r="AB15" s="71"/>
      <c r="AC15" s="72"/>
      <c r="AD15" s="73"/>
    </row>
    <row r="16" spans="1:31" s="40" customFormat="1" ht="16.350000000000001" customHeight="1" x14ac:dyDescent="0.5">
      <c r="A16" s="122"/>
      <c r="B16" s="123"/>
      <c r="C16" s="90"/>
      <c r="D16" s="91"/>
      <c r="E16" s="92"/>
      <c r="F16" s="94"/>
      <c r="G16" s="94"/>
      <c r="H16" s="90"/>
      <c r="I16" s="124"/>
      <c r="J16" s="124"/>
      <c r="K16" s="125"/>
      <c r="L16" s="77"/>
      <c r="M16" s="99"/>
      <c r="N16" s="100"/>
      <c r="O16" s="100"/>
      <c r="P16" s="100"/>
      <c r="Q16" s="101"/>
      <c r="R16" s="101"/>
      <c r="S16" s="101"/>
      <c r="T16" s="101"/>
      <c r="U16" s="102"/>
      <c r="V16" s="102"/>
      <c r="W16" s="102"/>
      <c r="X16" s="102"/>
      <c r="Y16" s="102"/>
      <c r="Z16" s="102"/>
      <c r="AA16" s="102"/>
      <c r="AB16" s="102"/>
      <c r="AC16" s="103"/>
      <c r="AD16" s="104"/>
    </row>
    <row r="17" spans="1:30" s="40" customFormat="1" ht="16.350000000000001" customHeight="1" x14ac:dyDescent="0.5">
      <c r="A17" s="43"/>
      <c r="B17" s="126"/>
      <c r="C17" s="127"/>
      <c r="D17" s="128"/>
      <c r="E17" s="129"/>
      <c r="F17" s="130"/>
      <c r="G17" s="130"/>
      <c r="H17" s="130"/>
      <c r="I17" s="131"/>
      <c r="J17" s="131"/>
      <c r="K17" s="132"/>
      <c r="L17" s="53"/>
      <c r="M17" s="54"/>
      <c r="N17" s="54"/>
      <c r="O17" s="54"/>
      <c r="P17" s="54"/>
      <c r="Q17" s="55"/>
      <c r="R17" s="55"/>
      <c r="S17" s="55"/>
      <c r="T17" s="55"/>
      <c r="U17" s="56"/>
      <c r="V17" s="56"/>
      <c r="W17" s="56"/>
      <c r="X17" s="56"/>
      <c r="Y17" s="56"/>
      <c r="Z17" s="56"/>
      <c r="AA17" s="56"/>
      <c r="AB17" s="56"/>
      <c r="AC17" s="57"/>
      <c r="AD17" s="58"/>
    </row>
    <row r="18" spans="1:30" s="40" customFormat="1" ht="16.350000000000001" customHeight="1" x14ac:dyDescent="0.5">
      <c r="A18" s="113"/>
      <c r="B18" s="133"/>
      <c r="C18" s="134"/>
      <c r="D18" s="135"/>
      <c r="E18" s="136"/>
      <c r="F18" s="137"/>
      <c r="G18" s="137"/>
      <c r="H18" s="137"/>
      <c r="I18" s="138"/>
      <c r="J18" s="138"/>
      <c r="K18" s="139"/>
      <c r="L18" s="67"/>
      <c r="M18" s="68"/>
      <c r="N18" s="68"/>
      <c r="O18" s="68"/>
      <c r="P18" s="68"/>
      <c r="Q18" s="69"/>
      <c r="R18" s="69"/>
      <c r="S18" s="69"/>
      <c r="T18" s="69"/>
      <c r="U18" s="70"/>
      <c r="V18" s="70"/>
      <c r="W18" s="70"/>
      <c r="X18" s="70"/>
      <c r="Y18" s="70"/>
      <c r="Z18" s="70"/>
      <c r="AA18" s="70"/>
      <c r="AB18" s="71"/>
      <c r="AC18" s="72"/>
      <c r="AD18" s="73"/>
    </row>
    <row r="19" spans="1:30" s="40" customFormat="1" ht="16.350000000000001" customHeight="1" x14ac:dyDescent="0.5">
      <c r="A19" s="120"/>
      <c r="B19" s="140"/>
      <c r="C19" s="141"/>
      <c r="D19" s="142"/>
      <c r="E19" s="143"/>
      <c r="F19" s="144"/>
      <c r="G19" s="144"/>
      <c r="H19" s="144"/>
      <c r="I19" s="145"/>
      <c r="J19" s="145"/>
      <c r="K19" s="113"/>
      <c r="L19" s="67"/>
      <c r="M19" s="78"/>
      <c r="N19" s="79"/>
      <c r="O19" s="79"/>
      <c r="P19" s="79"/>
      <c r="Q19" s="80"/>
      <c r="R19" s="80"/>
      <c r="S19" s="80"/>
      <c r="T19" s="80"/>
      <c r="U19" s="71"/>
      <c r="V19" s="71"/>
      <c r="W19" s="71"/>
      <c r="X19" s="71"/>
      <c r="Y19" s="71"/>
      <c r="Z19" s="71"/>
      <c r="AA19" s="71"/>
      <c r="AB19" s="71"/>
      <c r="AC19" s="72"/>
      <c r="AD19" s="73"/>
    </row>
    <row r="20" spans="1:30" s="40" customFormat="1" ht="16.350000000000001" customHeight="1" x14ac:dyDescent="0.5">
      <c r="A20" s="113"/>
      <c r="B20" s="140"/>
      <c r="C20" s="141"/>
      <c r="D20" s="146"/>
      <c r="E20" s="143"/>
      <c r="F20" s="144"/>
      <c r="G20" s="144"/>
      <c r="H20" s="144"/>
      <c r="I20" s="145"/>
      <c r="J20" s="145"/>
      <c r="K20" s="113"/>
      <c r="L20" s="67"/>
      <c r="M20" s="78"/>
      <c r="N20" s="79"/>
      <c r="O20" s="79"/>
      <c r="P20" s="79"/>
      <c r="Q20" s="80"/>
      <c r="R20" s="80"/>
      <c r="S20" s="80"/>
      <c r="T20" s="80"/>
      <c r="U20" s="71"/>
      <c r="V20" s="71"/>
      <c r="W20" s="71"/>
      <c r="X20" s="71"/>
      <c r="Y20" s="71"/>
      <c r="Z20" s="71"/>
      <c r="AA20" s="71"/>
      <c r="AB20" s="71"/>
      <c r="AC20" s="72"/>
      <c r="AD20" s="73"/>
    </row>
    <row r="21" spans="1:30" s="40" customFormat="1" ht="16.350000000000001" customHeight="1" x14ac:dyDescent="0.5">
      <c r="A21" s="122"/>
      <c r="B21" s="147"/>
      <c r="C21" s="148"/>
      <c r="D21" s="149"/>
      <c r="E21" s="150"/>
      <c r="F21" s="151"/>
      <c r="G21" s="151"/>
      <c r="H21" s="151"/>
      <c r="I21" s="152"/>
      <c r="J21" s="152"/>
      <c r="K21" s="153"/>
      <c r="L21" s="77"/>
      <c r="M21" s="99"/>
      <c r="N21" s="100"/>
      <c r="O21" s="100"/>
      <c r="P21" s="100"/>
      <c r="Q21" s="101"/>
      <c r="R21" s="101"/>
      <c r="S21" s="101"/>
      <c r="T21" s="101"/>
      <c r="U21" s="102"/>
      <c r="V21" s="102"/>
      <c r="W21" s="102"/>
      <c r="X21" s="102"/>
      <c r="Y21" s="102"/>
      <c r="Z21" s="102"/>
      <c r="AA21" s="102"/>
      <c r="AB21" s="102"/>
      <c r="AC21" s="103"/>
      <c r="AD21" s="104"/>
    </row>
    <row r="22" spans="1:30" s="40" customFormat="1" ht="16.350000000000001" customHeight="1" x14ac:dyDescent="0.5">
      <c r="A22" s="43"/>
      <c r="B22" s="154"/>
      <c r="C22" s="155"/>
      <c r="D22" s="156"/>
      <c r="E22" s="157"/>
      <c r="F22" s="158"/>
      <c r="G22" s="158"/>
      <c r="H22" s="158"/>
      <c r="I22" s="159"/>
      <c r="J22" s="160"/>
      <c r="K22" s="161"/>
      <c r="L22" s="53"/>
      <c r="M22" s="54"/>
      <c r="N22" s="54"/>
      <c r="O22" s="54"/>
      <c r="P22" s="54"/>
      <c r="Q22" s="55"/>
      <c r="R22" s="55"/>
      <c r="S22" s="55"/>
      <c r="T22" s="55"/>
      <c r="U22" s="56"/>
      <c r="V22" s="56"/>
      <c r="W22" s="56"/>
      <c r="X22" s="56"/>
      <c r="Y22" s="56"/>
      <c r="Z22" s="56"/>
      <c r="AA22" s="56"/>
      <c r="AB22" s="56"/>
      <c r="AC22" s="57"/>
      <c r="AD22" s="58"/>
    </row>
    <row r="23" spans="1:30" s="40" customFormat="1" ht="16.350000000000001" customHeight="1" x14ac:dyDescent="0.5">
      <c r="A23" s="113"/>
      <c r="B23" s="162"/>
      <c r="C23" s="163"/>
      <c r="D23" s="164"/>
      <c r="E23" s="165"/>
      <c r="F23" s="166"/>
      <c r="G23" s="166"/>
      <c r="H23" s="166"/>
      <c r="I23" s="167"/>
      <c r="J23" s="167"/>
      <c r="K23" s="168"/>
      <c r="L23" s="67"/>
      <c r="M23" s="68"/>
      <c r="N23" s="68"/>
      <c r="O23" s="68"/>
      <c r="P23" s="68"/>
      <c r="Q23" s="69"/>
      <c r="R23" s="69"/>
      <c r="S23" s="69"/>
      <c r="T23" s="69"/>
      <c r="U23" s="70"/>
      <c r="V23" s="70"/>
      <c r="W23" s="70"/>
      <c r="X23" s="70"/>
      <c r="Y23" s="70"/>
      <c r="Z23" s="70"/>
      <c r="AA23" s="70"/>
      <c r="AB23" s="71"/>
      <c r="AC23" s="72"/>
      <c r="AD23" s="73"/>
    </row>
    <row r="24" spans="1:30" s="40" customFormat="1" ht="16.350000000000001" customHeight="1" x14ac:dyDescent="0.5">
      <c r="A24" s="120"/>
      <c r="B24" s="162"/>
      <c r="C24" s="163"/>
      <c r="D24" s="164"/>
      <c r="E24" s="165"/>
      <c r="F24" s="166"/>
      <c r="G24" s="166"/>
      <c r="H24" s="166"/>
      <c r="I24" s="167"/>
      <c r="J24" s="167"/>
      <c r="K24" s="168"/>
      <c r="L24" s="67"/>
      <c r="M24" s="78"/>
      <c r="N24" s="79"/>
      <c r="O24" s="79"/>
      <c r="P24" s="79"/>
      <c r="Q24" s="80"/>
      <c r="R24" s="80"/>
      <c r="S24" s="80"/>
      <c r="T24" s="80"/>
      <c r="U24" s="71"/>
      <c r="V24" s="71"/>
      <c r="W24" s="71"/>
      <c r="X24" s="71"/>
      <c r="Y24" s="71"/>
      <c r="Z24" s="71"/>
      <c r="AA24" s="71"/>
      <c r="AB24" s="71"/>
      <c r="AC24" s="72"/>
      <c r="AD24" s="73"/>
    </row>
    <row r="25" spans="1:30" s="40" customFormat="1" ht="16.350000000000001" customHeight="1" x14ac:dyDescent="0.5">
      <c r="A25" s="113"/>
      <c r="B25" s="162"/>
      <c r="C25" s="163"/>
      <c r="D25" s="164"/>
      <c r="E25" s="165"/>
      <c r="F25" s="166"/>
      <c r="G25" s="166"/>
      <c r="H25" s="166"/>
      <c r="I25" s="167"/>
      <c r="J25" s="167"/>
      <c r="K25" s="168"/>
      <c r="L25" s="67"/>
      <c r="M25" s="78"/>
      <c r="N25" s="79"/>
      <c r="O25" s="79"/>
      <c r="P25" s="79"/>
      <c r="Q25" s="80"/>
      <c r="R25" s="80"/>
      <c r="S25" s="80"/>
      <c r="T25" s="80"/>
      <c r="U25" s="71"/>
      <c r="V25" s="71"/>
      <c r="W25" s="71"/>
      <c r="X25" s="71"/>
      <c r="Y25" s="71"/>
      <c r="Z25" s="71"/>
      <c r="AA25" s="71"/>
      <c r="AB25" s="71"/>
      <c r="AC25" s="72"/>
      <c r="AD25" s="73"/>
    </row>
    <row r="26" spans="1:30" s="40" customFormat="1" ht="16.350000000000001" customHeight="1" x14ac:dyDescent="0.5">
      <c r="A26" s="122"/>
      <c r="B26" s="147"/>
      <c r="C26" s="148"/>
      <c r="D26" s="149"/>
      <c r="E26" s="150"/>
      <c r="F26" s="151"/>
      <c r="G26" s="151"/>
      <c r="H26" s="151"/>
      <c r="I26" s="152"/>
      <c r="J26" s="152"/>
      <c r="K26" s="153"/>
      <c r="L26" s="77"/>
      <c r="M26" s="99"/>
      <c r="N26" s="100"/>
      <c r="O26" s="100"/>
      <c r="P26" s="100"/>
      <c r="Q26" s="101"/>
      <c r="R26" s="101"/>
      <c r="S26" s="101"/>
      <c r="T26" s="101"/>
      <c r="U26" s="102"/>
      <c r="V26" s="102"/>
      <c r="W26" s="102"/>
      <c r="X26" s="102"/>
      <c r="Y26" s="102"/>
      <c r="Z26" s="102"/>
      <c r="AA26" s="102"/>
      <c r="AB26" s="102"/>
      <c r="AC26" s="103"/>
      <c r="AD26" s="104"/>
    </row>
    <row r="27" spans="1:30" s="40" customFormat="1" ht="16.350000000000001" customHeight="1" x14ac:dyDescent="0.5">
      <c r="A27" s="43"/>
      <c r="B27" s="154"/>
      <c r="C27" s="169"/>
      <c r="D27" s="170"/>
      <c r="E27" s="171"/>
      <c r="F27" s="110"/>
      <c r="G27" s="110"/>
      <c r="H27" s="110"/>
      <c r="I27" s="159"/>
      <c r="J27" s="160"/>
      <c r="K27" s="161"/>
      <c r="L27" s="53"/>
      <c r="M27" s="54"/>
      <c r="N27" s="54"/>
      <c r="O27" s="54"/>
      <c r="P27" s="54"/>
      <c r="Q27" s="55"/>
      <c r="R27" s="55"/>
      <c r="S27" s="55"/>
      <c r="T27" s="55"/>
      <c r="U27" s="56"/>
      <c r="V27" s="56"/>
      <c r="W27" s="56"/>
      <c r="X27" s="56"/>
      <c r="Y27" s="56"/>
      <c r="Z27" s="56"/>
      <c r="AA27" s="56"/>
      <c r="AB27" s="56"/>
      <c r="AC27" s="57"/>
      <c r="AD27" s="58"/>
    </row>
    <row r="28" spans="1:30" s="40" customFormat="1" ht="16.350000000000001" customHeight="1" x14ac:dyDescent="0.5">
      <c r="A28" s="113"/>
      <c r="B28" s="162"/>
      <c r="C28" s="163"/>
      <c r="D28" s="164"/>
      <c r="E28" s="165"/>
      <c r="F28" s="166"/>
      <c r="G28" s="166"/>
      <c r="H28" s="166"/>
      <c r="I28" s="167"/>
      <c r="J28" s="167"/>
      <c r="K28" s="168"/>
      <c r="L28" s="67"/>
      <c r="M28" s="68"/>
      <c r="N28" s="68"/>
      <c r="O28" s="68"/>
      <c r="P28" s="68"/>
      <c r="Q28" s="69"/>
      <c r="R28" s="69"/>
      <c r="S28" s="69"/>
      <c r="T28" s="69"/>
      <c r="U28" s="70"/>
      <c r="V28" s="70"/>
      <c r="W28" s="70"/>
      <c r="X28" s="70"/>
      <c r="Y28" s="70"/>
      <c r="Z28" s="70"/>
      <c r="AA28" s="70"/>
      <c r="AB28" s="71"/>
      <c r="AC28" s="72"/>
      <c r="AD28" s="73"/>
    </row>
    <row r="29" spans="1:30" s="40" customFormat="1" ht="16.350000000000001" customHeight="1" x14ac:dyDescent="0.5">
      <c r="A29" s="120"/>
      <c r="B29" s="162"/>
      <c r="C29" s="163"/>
      <c r="D29" s="164"/>
      <c r="E29" s="165"/>
      <c r="F29" s="166"/>
      <c r="G29" s="166"/>
      <c r="H29" s="166"/>
      <c r="I29" s="167"/>
      <c r="J29" s="167"/>
      <c r="K29" s="168"/>
      <c r="L29" s="67"/>
      <c r="M29" s="78"/>
      <c r="N29" s="79"/>
      <c r="O29" s="79"/>
      <c r="P29" s="79"/>
      <c r="Q29" s="80"/>
      <c r="R29" s="80"/>
      <c r="S29" s="80"/>
      <c r="T29" s="80"/>
      <c r="U29" s="71"/>
      <c r="V29" s="71"/>
      <c r="W29" s="71"/>
      <c r="X29" s="71"/>
      <c r="Y29" s="71"/>
      <c r="Z29" s="71"/>
      <c r="AA29" s="71"/>
      <c r="AB29" s="71"/>
      <c r="AC29" s="72"/>
      <c r="AD29" s="73"/>
    </row>
    <row r="30" spans="1:30" s="40" customFormat="1" ht="16.350000000000001" customHeight="1" x14ac:dyDescent="0.5">
      <c r="A30" s="113"/>
      <c r="B30" s="162"/>
      <c r="C30" s="163"/>
      <c r="D30" s="164"/>
      <c r="E30" s="165"/>
      <c r="F30" s="166"/>
      <c r="G30" s="166"/>
      <c r="H30" s="166"/>
      <c r="I30" s="167"/>
      <c r="J30" s="167"/>
      <c r="K30" s="168"/>
      <c r="L30" s="67"/>
      <c r="M30" s="78"/>
      <c r="N30" s="79"/>
      <c r="O30" s="79"/>
      <c r="P30" s="79"/>
      <c r="Q30" s="80"/>
      <c r="R30" s="80"/>
      <c r="S30" s="80"/>
      <c r="T30" s="80"/>
      <c r="U30" s="71"/>
      <c r="V30" s="71"/>
      <c r="W30" s="71"/>
      <c r="X30" s="71"/>
      <c r="Y30" s="71"/>
      <c r="Z30" s="71"/>
      <c r="AA30" s="71"/>
      <c r="AB30" s="71"/>
      <c r="AC30" s="72"/>
      <c r="AD30" s="73"/>
    </row>
    <row r="31" spans="1:30" s="40" customFormat="1" ht="16.350000000000001" customHeight="1" x14ac:dyDescent="0.5">
      <c r="A31" s="122"/>
      <c r="B31" s="147"/>
      <c r="C31" s="148"/>
      <c r="D31" s="149"/>
      <c r="E31" s="150"/>
      <c r="F31" s="151"/>
      <c r="G31" s="151"/>
      <c r="H31" s="151"/>
      <c r="I31" s="152"/>
      <c r="J31" s="152"/>
      <c r="K31" s="153"/>
      <c r="L31" s="77"/>
      <c r="M31" s="99"/>
      <c r="N31" s="100"/>
      <c r="O31" s="100"/>
      <c r="P31" s="100"/>
      <c r="Q31" s="101"/>
      <c r="R31" s="101"/>
      <c r="S31" s="101"/>
      <c r="T31" s="101"/>
      <c r="U31" s="102"/>
      <c r="V31" s="102"/>
      <c r="W31" s="102"/>
      <c r="X31" s="102"/>
      <c r="Y31" s="102"/>
      <c r="Z31" s="102"/>
      <c r="AA31" s="102"/>
      <c r="AB31" s="102"/>
      <c r="AC31" s="103"/>
      <c r="AD31" s="104"/>
    </row>
    <row r="32" spans="1:30" s="40" customFormat="1" ht="11.1" customHeight="1" x14ac:dyDescent="0.5">
      <c r="A32" s="172"/>
      <c r="B32" s="173"/>
      <c r="C32" s="174"/>
      <c r="D32" s="175"/>
      <c r="E32" s="175"/>
      <c r="F32" s="174"/>
      <c r="G32" s="175"/>
      <c r="H32" s="175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6"/>
      <c r="V32" s="176"/>
      <c r="W32" s="176"/>
      <c r="X32" s="176"/>
      <c r="Y32" s="176"/>
      <c r="Z32" s="176"/>
      <c r="AA32" s="176"/>
      <c r="AB32" s="176"/>
      <c r="AC32" s="176"/>
      <c r="AD32" s="177"/>
    </row>
    <row r="33" spans="1:31" s="40" customFormat="1" ht="16.350000000000001" customHeight="1" x14ac:dyDescent="0.5">
      <c r="A33" s="178"/>
      <c r="B33" s="179" t="s">
        <v>24</v>
      </c>
      <c r="C33" s="180"/>
      <c r="D33" s="180">
        <f>H33+L33</f>
        <v>0</v>
      </c>
      <c r="E33" s="181" t="s">
        <v>6</v>
      </c>
      <c r="G33" s="179" t="s">
        <v>11</v>
      </c>
      <c r="H33" s="180">
        <f>COUNTIF($C$7:$C$32,"ช")</f>
        <v>0</v>
      </c>
      <c r="I33" s="182" t="s">
        <v>6</v>
      </c>
      <c r="J33" s="182"/>
      <c r="K33" s="182" t="s">
        <v>7</v>
      </c>
      <c r="L33" s="915">
        <f>COUNTIF($C$7:$C$32,"ญ")</f>
        <v>0</v>
      </c>
      <c r="M33" s="915"/>
      <c r="N33" s="182"/>
      <c r="O33" s="182" t="s">
        <v>6</v>
      </c>
      <c r="T33" s="180"/>
      <c r="U33" s="178"/>
      <c r="V33" s="183" t="s">
        <v>120</v>
      </c>
      <c r="AD33" s="178"/>
    </row>
    <row r="34" spans="1:31" s="40" customFormat="1" ht="17.100000000000001" hidden="1" customHeight="1" x14ac:dyDescent="0.5">
      <c r="A34" s="184"/>
      <c r="B34" s="185"/>
      <c r="C34" s="185"/>
      <c r="D34" s="186"/>
      <c r="E34" s="186"/>
      <c r="F34" s="185"/>
      <c r="G34" s="186"/>
      <c r="H34" s="186"/>
      <c r="I34" s="186"/>
      <c r="J34" s="186"/>
      <c r="K34" s="186"/>
      <c r="L34" s="186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</row>
    <row r="35" spans="1:31" ht="15" hidden="1" customHeight="1" x14ac:dyDescent="0.5">
      <c r="A35" s="184"/>
      <c r="B35" s="185"/>
      <c r="C35" s="187"/>
      <c r="D35" s="185" t="s">
        <v>13</v>
      </c>
      <c r="E35" s="185">
        <f>COUNTIF($I$7:$I$32,"แดง")</f>
        <v>0</v>
      </c>
      <c r="F35" s="185"/>
      <c r="G35" s="185"/>
      <c r="H35" s="185"/>
      <c r="I35" s="188"/>
      <c r="J35" s="188"/>
      <c r="K35" s="188"/>
      <c r="L35" s="188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</row>
    <row r="36" spans="1:31" ht="15" hidden="1" customHeight="1" x14ac:dyDescent="0.5">
      <c r="A36" s="184"/>
      <c r="B36" s="185"/>
      <c r="C36" s="187"/>
      <c r="D36" s="185" t="s">
        <v>14</v>
      </c>
      <c r="E36" s="185">
        <f>COUNTIF($I$7:$I$32,"เหลือง")</f>
        <v>0</v>
      </c>
      <c r="F36" s="185"/>
      <c r="G36" s="185"/>
      <c r="H36" s="185"/>
      <c r="I36" s="188"/>
      <c r="J36" s="188"/>
      <c r="K36" s="188"/>
      <c r="L36" s="188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</row>
    <row r="37" spans="1:31" ht="15" hidden="1" customHeight="1" x14ac:dyDescent="0.5">
      <c r="A37" s="184"/>
      <c r="B37" s="185"/>
      <c r="C37" s="187"/>
      <c r="D37" s="185" t="s">
        <v>15</v>
      </c>
      <c r="E37" s="185">
        <f>COUNTIF($I$7:$I$32,"น้ำเงิน")</f>
        <v>0</v>
      </c>
      <c r="F37" s="185"/>
      <c r="G37" s="185"/>
      <c r="H37" s="185"/>
      <c r="I37" s="188"/>
      <c r="J37" s="188"/>
      <c r="K37" s="188"/>
      <c r="L37" s="188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</row>
    <row r="38" spans="1:31" ht="15" hidden="1" customHeight="1" x14ac:dyDescent="0.5">
      <c r="A38" s="184"/>
      <c r="B38" s="185"/>
      <c r="C38" s="187"/>
      <c r="D38" s="185" t="s">
        <v>16</v>
      </c>
      <c r="E38" s="185">
        <f>COUNTIF($I$7:$I$32,"ม่วง")</f>
        <v>0</v>
      </c>
      <c r="F38" s="185"/>
      <c r="G38" s="185"/>
      <c r="H38" s="185"/>
      <c r="I38" s="188"/>
      <c r="J38" s="188"/>
      <c r="K38" s="188"/>
      <c r="L38" s="188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</row>
    <row r="39" spans="1:31" ht="15" hidden="1" customHeight="1" x14ac:dyDescent="0.5">
      <c r="A39" s="184"/>
      <c r="B39" s="185"/>
      <c r="C39" s="187"/>
      <c r="D39" s="185" t="s">
        <v>17</v>
      </c>
      <c r="E39" s="185">
        <f>COUNTIF($I$7:$I$32,"ฟ้า")</f>
        <v>0</v>
      </c>
      <c r="F39" s="185"/>
      <c r="G39" s="185"/>
      <c r="H39" s="185"/>
      <c r="I39" s="188"/>
      <c r="J39" s="188"/>
      <c r="K39" s="188"/>
      <c r="L39" s="188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</row>
    <row r="40" spans="1:31" ht="15" hidden="1" customHeight="1" x14ac:dyDescent="0.5">
      <c r="A40" s="184"/>
      <c r="B40" s="185"/>
      <c r="C40" s="187"/>
      <c r="D40" s="185" t="s">
        <v>5</v>
      </c>
      <c r="E40" s="185">
        <f>SUM(E35:E39)</f>
        <v>0</v>
      </c>
      <c r="F40" s="185"/>
      <c r="G40" s="185"/>
      <c r="H40" s="185"/>
      <c r="I40" s="188"/>
      <c r="J40" s="188"/>
      <c r="K40" s="188"/>
      <c r="L40" s="188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</row>
    <row r="41" spans="1:31" ht="15" customHeight="1" x14ac:dyDescent="0.5">
      <c r="B41" s="189"/>
      <c r="C41" s="185"/>
      <c r="D41" s="190"/>
      <c r="E41" s="190"/>
      <c r="F41" s="185"/>
      <c r="G41" s="190"/>
      <c r="H41" s="190"/>
      <c r="I41" s="188"/>
      <c r="J41" s="188"/>
      <c r="K41" s="188"/>
      <c r="L41" s="188"/>
    </row>
    <row r="42" spans="1:31" ht="15" customHeight="1" x14ac:dyDescent="0.5">
      <c r="B42" s="189"/>
      <c r="C42" s="185"/>
      <c r="D42" s="190"/>
      <c r="E42" s="190"/>
      <c r="F42" s="185"/>
      <c r="G42" s="190"/>
      <c r="H42" s="190"/>
      <c r="I42" s="188"/>
      <c r="J42" s="188"/>
      <c r="K42" s="188"/>
      <c r="L42" s="188"/>
    </row>
    <row r="43" spans="1:31" ht="15" customHeight="1" x14ac:dyDescent="0.5">
      <c r="B43" s="189"/>
      <c r="C43" s="191"/>
      <c r="D43" s="192"/>
      <c r="E43" s="192"/>
      <c r="F43" s="191"/>
      <c r="G43" s="192"/>
      <c r="H43" s="192"/>
      <c r="I43" s="188"/>
      <c r="J43" s="188"/>
      <c r="K43" s="188"/>
      <c r="L43" s="188"/>
    </row>
    <row r="44" spans="1:31" ht="15" customHeight="1" x14ac:dyDescent="0.5">
      <c r="B44" s="189"/>
      <c r="C44" s="185"/>
      <c r="D44" s="190"/>
      <c r="E44" s="190"/>
      <c r="F44" s="185"/>
      <c r="G44" s="190"/>
      <c r="H44" s="190"/>
      <c r="I44" s="188"/>
      <c r="J44" s="188"/>
      <c r="K44" s="188"/>
      <c r="L44" s="188"/>
    </row>
    <row r="45" spans="1:31" ht="15" customHeight="1" x14ac:dyDescent="0.5">
      <c r="B45" s="189"/>
      <c r="C45" s="185"/>
      <c r="D45" s="190"/>
      <c r="E45" s="190"/>
      <c r="F45" s="185"/>
      <c r="G45" s="190"/>
      <c r="H45" s="190"/>
      <c r="I45" s="188"/>
      <c r="J45" s="188"/>
      <c r="K45" s="188"/>
      <c r="L45" s="188"/>
    </row>
  </sheetData>
  <mergeCells count="12">
    <mergeCell ref="A5:A6"/>
    <mergeCell ref="B5:B6"/>
    <mergeCell ref="C5:C6"/>
    <mergeCell ref="D5:D6"/>
    <mergeCell ref="E5:E6"/>
    <mergeCell ref="L5:AD6"/>
    <mergeCell ref="L33:M33"/>
    <mergeCell ref="F5:F6"/>
    <mergeCell ref="G5:G6"/>
    <mergeCell ref="H5:H6"/>
    <mergeCell ref="I5:I6"/>
    <mergeCell ref="J5:K5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8">
    <tabColor rgb="FFFF0000"/>
  </sheetPr>
  <dimension ref="A1:P55"/>
  <sheetViews>
    <sheetView workbookViewId="0">
      <selection activeCell="S50" sqref="S50"/>
    </sheetView>
  </sheetViews>
  <sheetFormatPr defaultColWidth="9.140625" defaultRowHeight="30.75" x14ac:dyDescent="0.5"/>
  <cols>
    <col min="1" max="1" width="15.85546875" style="1" customWidth="1"/>
    <col min="2" max="2" width="36.5703125" style="10" customWidth="1"/>
    <col min="3" max="5" width="14.140625" style="1" customWidth="1"/>
    <col min="6" max="6" width="13.5703125" style="1" customWidth="1"/>
    <col min="7" max="7" width="18.5703125" style="1" customWidth="1"/>
    <col min="8" max="8" width="7.140625" style="1" customWidth="1"/>
    <col min="9" max="9" width="6" style="1" customWidth="1"/>
    <col min="10" max="10" width="0" style="1" hidden="1" customWidth="1"/>
    <col min="11" max="11" width="0" style="13" hidden="1" customWidth="1"/>
    <col min="12" max="12" width="11.85546875" style="13" hidden="1" customWidth="1"/>
    <col min="13" max="13" width="9" style="13" hidden="1" customWidth="1"/>
    <col min="14" max="14" width="8.85546875" style="13" hidden="1" customWidth="1"/>
    <col min="15" max="15" width="0" style="1" hidden="1" customWidth="1"/>
    <col min="16" max="16384" width="9.140625" style="1"/>
  </cols>
  <sheetData>
    <row r="1" spans="1:15" ht="31.35" customHeight="1" thickBot="1" x14ac:dyDescent="0.55000000000000004">
      <c r="A1" s="934" t="s">
        <v>38</v>
      </c>
      <c r="B1" s="934"/>
      <c r="C1" s="934"/>
      <c r="D1" s="686" t="s">
        <v>127</v>
      </c>
      <c r="E1" s="686"/>
      <c r="F1" s="686"/>
      <c r="G1" s="686"/>
      <c r="H1" s="686"/>
      <c r="I1" s="686"/>
    </row>
    <row r="2" spans="1:15" s="2" customFormat="1" ht="21" customHeight="1" x14ac:dyDescent="0.5">
      <c r="A2" s="949" t="s">
        <v>10</v>
      </c>
      <c r="B2" s="951" t="s">
        <v>19</v>
      </c>
      <c r="C2" s="939" t="s">
        <v>20</v>
      </c>
      <c r="D2" s="953"/>
      <c r="E2" s="949" t="s">
        <v>5</v>
      </c>
      <c r="F2" s="945" t="s">
        <v>22</v>
      </c>
      <c r="G2" s="939" t="s">
        <v>18</v>
      </c>
      <c r="H2" s="940"/>
      <c r="I2" s="941"/>
      <c r="K2" s="15"/>
      <c r="L2" s="607"/>
      <c r="M2" s="15"/>
      <c r="N2" s="15"/>
    </row>
    <row r="3" spans="1:15" s="2" customFormat="1" ht="21" customHeight="1" thickBot="1" x14ac:dyDescent="0.55000000000000004">
      <c r="A3" s="950"/>
      <c r="B3" s="952"/>
      <c r="C3" s="3" t="s">
        <v>11</v>
      </c>
      <c r="D3" s="4" t="s">
        <v>12</v>
      </c>
      <c r="E3" s="950"/>
      <c r="F3" s="946"/>
      <c r="G3" s="942"/>
      <c r="H3" s="943"/>
      <c r="I3" s="944"/>
      <c r="K3" s="15"/>
      <c r="L3" s="607"/>
      <c r="M3" s="15"/>
      <c r="N3" s="15"/>
    </row>
    <row r="4" spans="1:15" s="5" customFormat="1" ht="18" customHeight="1" x14ac:dyDescent="0.35">
      <c r="A4" s="958" t="s">
        <v>26</v>
      </c>
      <c r="B4" s="18" t="s">
        <v>125</v>
      </c>
      <c r="C4" s="959">
        <f>'4-1'!I48</f>
        <v>13</v>
      </c>
      <c r="D4" s="954">
        <f>'4-1'!O48</f>
        <v>27</v>
      </c>
      <c r="E4" s="974">
        <f>SUM(C4:D4)</f>
        <v>40</v>
      </c>
      <c r="F4" s="974">
        <v>735</v>
      </c>
      <c r="G4" s="977" t="s">
        <v>13</v>
      </c>
      <c r="H4" s="992">
        <f>'4-1'!E50+'4-2'!E46+'4-3'!E40+'4-4'!E47+'4-5'!E50+'4-6'!E50+'4-7'!E50+'4-8'!E50+'4-9'!E50+'4-10'!E50+'4-11'!E50+'4-12'!E46+'4-13'!E50</f>
        <v>100</v>
      </c>
      <c r="I4" s="993" t="s">
        <v>6</v>
      </c>
      <c r="K4" s="611" t="s">
        <v>126</v>
      </c>
      <c r="L4" s="612" t="s">
        <v>22</v>
      </c>
      <c r="M4" s="611" t="s">
        <v>11</v>
      </c>
      <c r="N4" s="611" t="s">
        <v>7</v>
      </c>
      <c r="O4" s="611" t="s">
        <v>5</v>
      </c>
    </row>
    <row r="5" spans="1:15" s="5" customFormat="1" ht="18" customHeight="1" x14ac:dyDescent="0.35">
      <c r="A5" s="932"/>
      <c r="B5" s="19" t="s">
        <v>68</v>
      </c>
      <c r="C5" s="933"/>
      <c r="D5" s="938"/>
      <c r="E5" s="948"/>
      <c r="F5" s="948"/>
      <c r="G5" s="976"/>
      <c r="H5" s="991"/>
      <c r="I5" s="989"/>
      <c r="K5" s="611" t="s">
        <v>26</v>
      </c>
      <c r="L5" s="608">
        <f>F4</f>
        <v>735</v>
      </c>
      <c r="M5" s="609">
        <f>C4</f>
        <v>13</v>
      </c>
      <c r="N5" s="608">
        <f>D4</f>
        <v>27</v>
      </c>
      <c r="O5" s="610">
        <f>E4</f>
        <v>40</v>
      </c>
    </row>
    <row r="6" spans="1:15" s="5" customFormat="1" ht="18" customHeight="1" x14ac:dyDescent="0.35">
      <c r="A6" s="930" t="s">
        <v>27</v>
      </c>
      <c r="B6" s="20" t="s">
        <v>42</v>
      </c>
      <c r="C6" s="933">
        <f>'4-2'!I44</f>
        <v>21</v>
      </c>
      <c r="D6" s="938">
        <f>'4-2'!O44</f>
        <v>14</v>
      </c>
      <c r="E6" s="947">
        <f>SUM(C6:D6)</f>
        <v>35</v>
      </c>
      <c r="F6" s="947">
        <v>736</v>
      </c>
      <c r="G6" s="975" t="s">
        <v>14</v>
      </c>
      <c r="H6" s="990">
        <f>'4-1'!E51+'4-2'!E47+'4-3'!E41+'4-4'!E48+'4-5'!E51+'4-6'!E51+'4-7'!E51+'4-8'!E51+'4-9'!E51+'4-10'!E51+'4-11'!E51+'4-12'!E47+'4-13'!E51</f>
        <v>99</v>
      </c>
      <c r="I6" s="988" t="s">
        <v>6</v>
      </c>
      <c r="J6" s="6"/>
      <c r="K6" s="611" t="s">
        <v>27</v>
      </c>
      <c r="L6" s="608">
        <f>F6</f>
        <v>736</v>
      </c>
      <c r="M6" s="609">
        <f>C6</f>
        <v>21</v>
      </c>
      <c r="N6" s="608">
        <f>D6</f>
        <v>14</v>
      </c>
      <c r="O6" s="610">
        <f>E6</f>
        <v>35</v>
      </c>
    </row>
    <row r="7" spans="1:15" s="5" customFormat="1" ht="18" customHeight="1" x14ac:dyDescent="0.35">
      <c r="A7" s="932"/>
      <c r="B7" s="19" t="s">
        <v>128</v>
      </c>
      <c r="C7" s="933"/>
      <c r="D7" s="938"/>
      <c r="E7" s="948"/>
      <c r="F7" s="948"/>
      <c r="G7" s="976"/>
      <c r="H7" s="991"/>
      <c r="I7" s="989"/>
      <c r="J7" s="6"/>
      <c r="K7" s="611" t="s">
        <v>28</v>
      </c>
      <c r="L7" s="608">
        <f>F8</f>
        <v>737</v>
      </c>
      <c r="M7" s="609">
        <f>C8</f>
        <v>17</v>
      </c>
      <c r="N7" s="608">
        <f>D8</f>
        <v>13</v>
      </c>
      <c r="O7" s="610">
        <f>E8</f>
        <v>30</v>
      </c>
    </row>
    <row r="8" spans="1:15" s="5" customFormat="1" ht="18" customHeight="1" x14ac:dyDescent="0.35">
      <c r="A8" s="930" t="s">
        <v>28</v>
      </c>
      <c r="B8" s="20" t="s">
        <v>74</v>
      </c>
      <c r="C8" s="933">
        <f>'4-3'!I38</f>
        <v>17</v>
      </c>
      <c r="D8" s="938">
        <f>'4-3'!O38</f>
        <v>13</v>
      </c>
      <c r="E8" s="947">
        <f>SUM(C8:D8)</f>
        <v>30</v>
      </c>
      <c r="F8" s="947">
        <v>737</v>
      </c>
      <c r="G8" s="975" t="s">
        <v>15</v>
      </c>
      <c r="H8" s="990">
        <f>'4-1'!E52+'4-2'!E48+'4-3'!E42+'4-4'!E49+'4-5'!E52+'4-6'!E52+'4-7'!E52+'4-8'!E52+'4-9'!E52+'4-10'!E52+'4-11'!E52+'4-12'!E48+'4-13'!E52</f>
        <v>100</v>
      </c>
      <c r="I8" s="988" t="s">
        <v>6</v>
      </c>
      <c r="J8" s="6"/>
      <c r="K8" s="611" t="s">
        <v>29</v>
      </c>
      <c r="L8" s="608">
        <f>F10</f>
        <v>738</v>
      </c>
      <c r="M8" s="609">
        <f>C10</f>
        <v>28</v>
      </c>
      <c r="N8" s="608">
        <f>D10</f>
        <v>9</v>
      </c>
      <c r="O8" s="610">
        <f>E10</f>
        <v>37</v>
      </c>
    </row>
    <row r="9" spans="1:15" s="5" customFormat="1" ht="18" customHeight="1" x14ac:dyDescent="0.35">
      <c r="A9" s="932"/>
      <c r="B9" s="21" t="s">
        <v>129</v>
      </c>
      <c r="C9" s="933"/>
      <c r="D9" s="938"/>
      <c r="E9" s="948"/>
      <c r="F9" s="948"/>
      <c r="G9" s="976"/>
      <c r="H9" s="991"/>
      <c r="I9" s="989"/>
      <c r="J9" s="6"/>
      <c r="K9" s="611" t="s">
        <v>30</v>
      </c>
      <c r="L9" s="608">
        <f>F12</f>
        <v>728</v>
      </c>
      <c r="M9" s="609">
        <f>C12</f>
        <v>17</v>
      </c>
      <c r="N9" s="608">
        <f>D12</f>
        <v>22</v>
      </c>
      <c r="O9" s="610">
        <f>E12</f>
        <v>39</v>
      </c>
    </row>
    <row r="10" spans="1:15" s="5" customFormat="1" ht="18" customHeight="1" x14ac:dyDescent="0.35">
      <c r="A10" s="930" t="s">
        <v>29</v>
      </c>
      <c r="B10" s="19" t="s">
        <v>43</v>
      </c>
      <c r="C10" s="933">
        <f>'4-4'!I45</f>
        <v>28</v>
      </c>
      <c r="D10" s="938">
        <f>'4-4'!O45</f>
        <v>9</v>
      </c>
      <c r="E10" s="947">
        <f>SUM(C10:D10)</f>
        <v>37</v>
      </c>
      <c r="F10" s="947">
        <v>738</v>
      </c>
      <c r="G10" s="975" t="s">
        <v>16</v>
      </c>
      <c r="H10" s="990">
        <f>'4-1'!E53+'4-2'!E49+'4-3'!E43+'4-4'!E50+'4-5'!E53+'4-6'!E53+'4-7'!E53+'4-8'!E53+'4-9'!E53+'4-10'!E53+'4-11'!E53+'4-12'!E49+'4-13'!E53</f>
        <v>97</v>
      </c>
      <c r="I10" s="988" t="s">
        <v>6</v>
      </c>
      <c r="K10" s="611" t="s">
        <v>31</v>
      </c>
      <c r="L10" s="608">
        <f>F14</f>
        <v>727</v>
      </c>
      <c r="M10" s="609">
        <f>C14</f>
        <v>18</v>
      </c>
      <c r="N10" s="608">
        <f>D14</f>
        <v>22</v>
      </c>
      <c r="O10" s="610">
        <f>E14</f>
        <v>40</v>
      </c>
    </row>
    <row r="11" spans="1:15" s="5" customFormat="1" ht="18" customHeight="1" x14ac:dyDescent="0.35">
      <c r="A11" s="932"/>
      <c r="B11" s="19" t="s">
        <v>45</v>
      </c>
      <c r="C11" s="933"/>
      <c r="D11" s="938"/>
      <c r="E11" s="948"/>
      <c r="F11" s="948"/>
      <c r="G11" s="976"/>
      <c r="H11" s="991"/>
      <c r="I11" s="989"/>
      <c r="K11" s="611" t="s">
        <v>32</v>
      </c>
      <c r="L11" s="608">
        <f>F16</f>
        <v>726</v>
      </c>
      <c r="M11" s="609">
        <f>C16</f>
        <v>18</v>
      </c>
      <c r="N11" s="608">
        <f>D16</f>
        <v>22</v>
      </c>
      <c r="O11" s="610">
        <f>E16</f>
        <v>40</v>
      </c>
    </row>
    <row r="12" spans="1:15" s="5" customFormat="1" ht="18" customHeight="1" x14ac:dyDescent="0.35">
      <c r="A12" s="930" t="s">
        <v>30</v>
      </c>
      <c r="B12" s="20" t="s">
        <v>130</v>
      </c>
      <c r="C12" s="933">
        <f>'4-5'!I48</f>
        <v>17</v>
      </c>
      <c r="D12" s="938">
        <f>'4-5'!O48</f>
        <v>22</v>
      </c>
      <c r="E12" s="947">
        <f>SUM(C12:D12)</f>
        <v>39</v>
      </c>
      <c r="F12" s="947">
        <v>728</v>
      </c>
      <c r="G12" s="975" t="s">
        <v>17</v>
      </c>
      <c r="H12" s="990">
        <f>'4-1'!E54+'4-2'!E50+'4-3'!E44+'4-4'!E51+'4-5'!E54+'4-6'!E54+'4-7'!E54+'4-8'!E54+'4-9'!E54+'4-10'!E54+'4-11'!E54+'4-12'!E50+'4-13'!E54</f>
        <v>97</v>
      </c>
      <c r="I12" s="988" t="s">
        <v>6</v>
      </c>
      <c r="K12" s="611" t="s">
        <v>33</v>
      </c>
      <c r="L12" s="608">
        <f>F18</f>
        <v>725</v>
      </c>
      <c r="M12" s="609">
        <f>C18</f>
        <v>17</v>
      </c>
      <c r="N12" s="608">
        <f>D18</f>
        <v>23</v>
      </c>
      <c r="O12" s="610">
        <f>E18</f>
        <v>40</v>
      </c>
    </row>
    <row r="13" spans="1:15" s="5" customFormat="1" ht="18" customHeight="1" x14ac:dyDescent="0.35">
      <c r="A13" s="932"/>
      <c r="B13" s="21" t="s">
        <v>86</v>
      </c>
      <c r="C13" s="933"/>
      <c r="D13" s="938"/>
      <c r="E13" s="948"/>
      <c r="F13" s="948"/>
      <c r="G13" s="976"/>
      <c r="H13" s="991"/>
      <c r="I13" s="989"/>
      <c r="K13" s="611" t="s">
        <v>34</v>
      </c>
      <c r="L13" s="608">
        <f>F20</f>
        <v>724</v>
      </c>
      <c r="M13" s="609">
        <f>C20</f>
        <v>21</v>
      </c>
      <c r="N13" s="608">
        <f>D20</f>
        <v>18</v>
      </c>
      <c r="O13" s="610">
        <f>E20</f>
        <v>39</v>
      </c>
    </row>
    <row r="14" spans="1:15" s="5" customFormat="1" ht="18" customHeight="1" x14ac:dyDescent="0.35">
      <c r="A14" s="930" t="s">
        <v>31</v>
      </c>
      <c r="B14" s="22" t="s">
        <v>87</v>
      </c>
      <c r="C14" s="933">
        <f>'4-6'!I48</f>
        <v>18</v>
      </c>
      <c r="D14" s="938">
        <f>'4-6'!O48</f>
        <v>22</v>
      </c>
      <c r="E14" s="947">
        <f>SUM(C14:D14)</f>
        <v>40</v>
      </c>
      <c r="F14" s="994">
        <v>727</v>
      </c>
      <c r="G14" s="930" t="s">
        <v>5</v>
      </c>
      <c r="H14" s="996">
        <f>SUM(H4:H12)</f>
        <v>493</v>
      </c>
      <c r="I14" s="998" t="s">
        <v>6</v>
      </c>
      <c r="K14" s="611" t="s">
        <v>35</v>
      </c>
      <c r="L14" s="608">
        <f>F22</f>
        <v>723</v>
      </c>
      <c r="M14" s="609">
        <f>C22</f>
        <v>9</v>
      </c>
      <c r="N14" s="608">
        <f>D22</f>
        <v>31</v>
      </c>
      <c r="O14" s="610">
        <f>E22</f>
        <v>40</v>
      </c>
    </row>
    <row r="15" spans="1:15" s="5" customFormat="1" ht="18" customHeight="1" thickBot="1" x14ac:dyDescent="0.4">
      <c r="A15" s="932"/>
      <c r="B15" s="21" t="s">
        <v>88</v>
      </c>
      <c r="C15" s="933"/>
      <c r="D15" s="938"/>
      <c r="E15" s="948"/>
      <c r="F15" s="995"/>
      <c r="G15" s="935"/>
      <c r="H15" s="997"/>
      <c r="I15" s="937"/>
      <c r="K15" s="611" t="s">
        <v>36</v>
      </c>
      <c r="L15" s="608">
        <f>F24</f>
        <v>722</v>
      </c>
      <c r="M15" s="609">
        <f>C24</f>
        <v>19</v>
      </c>
      <c r="N15" s="608">
        <f>D24</f>
        <v>18</v>
      </c>
      <c r="O15" s="610">
        <f>E24</f>
        <v>37</v>
      </c>
    </row>
    <row r="16" spans="1:15" s="5" customFormat="1" ht="18" customHeight="1" x14ac:dyDescent="0.35">
      <c r="A16" s="930" t="s">
        <v>32</v>
      </c>
      <c r="B16" s="22" t="s">
        <v>124</v>
      </c>
      <c r="C16" s="933">
        <f>'4-7'!I48</f>
        <v>18</v>
      </c>
      <c r="D16" s="938">
        <f>'4-7'!O48</f>
        <v>22</v>
      </c>
      <c r="E16" s="947">
        <f>SUM(C16:D16)</f>
        <v>40</v>
      </c>
      <c r="F16" s="994">
        <v>726</v>
      </c>
      <c r="G16" s="985" t="s">
        <v>46</v>
      </c>
      <c r="H16" s="986"/>
      <c r="I16" s="987"/>
      <c r="K16" s="611" t="s">
        <v>37</v>
      </c>
      <c r="L16" s="608">
        <f>F26</f>
        <v>732</v>
      </c>
      <c r="M16" s="609">
        <f>C26</f>
        <v>17</v>
      </c>
      <c r="N16" s="608">
        <f>D26</f>
        <v>19</v>
      </c>
      <c r="O16" s="610">
        <f>E26</f>
        <v>36</v>
      </c>
    </row>
    <row r="17" spans="1:16" s="5" customFormat="1" ht="18" customHeight="1" x14ac:dyDescent="0.35">
      <c r="A17" s="932"/>
      <c r="B17" s="21" t="s">
        <v>83</v>
      </c>
      <c r="C17" s="933"/>
      <c r="D17" s="938"/>
      <c r="E17" s="948"/>
      <c r="F17" s="995"/>
      <c r="G17" s="982"/>
      <c r="H17" s="983"/>
      <c r="I17" s="984"/>
      <c r="K17" s="611" t="s">
        <v>51</v>
      </c>
      <c r="L17" s="608">
        <f>F28</f>
        <v>721</v>
      </c>
      <c r="M17" s="609">
        <f>C28</f>
        <v>27</v>
      </c>
      <c r="N17" s="608">
        <f>D28</f>
        <v>13</v>
      </c>
      <c r="O17" s="610">
        <f>E28</f>
        <v>40</v>
      </c>
    </row>
    <row r="18" spans="1:16" s="5" customFormat="1" ht="18" customHeight="1" x14ac:dyDescent="0.35">
      <c r="A18" s="930" t="s">
        <v>33</v>
      </c>
      <c r="B18" s="20" t="s">
        <v>131</v>
      </c>
      <c r="C18" s="933">
        <f>'4-8'!I48</f>
        <v>17</v>
      </c>
      <c r="D18" s="938">
        <f>'4-8'!O48</f>
        <v>23</v>
      </c>
      <c r="E18" s="947">
        <f>SUM(C18:D18)</f>
        <v>40</v>
      </c>
      <c r="F18" s="947">
        <v>725</v>
      </c>
      <c r="G18" s="982" t="s">
        <v>41</v>
      </c>
      <c r="H18" s="983"/>
      <c r="I18" s="984"/>
      <c r="J18" s="6"/>
      <c r="K18" s="611" t="s">
        <v>70</v>
      </c>
      <c r="L18" s="608" t="str">
        <f>F30</f>
        <v>พักการเรียน</v>
      </c>
      <c r="M18" s="609">
        <f>C30</f>
        <v>0</v>
      </c>
      <c r="N18" s="608">
        <f>D30</f>
        <v>0</v>
      </c>
      <c r="O18" s="610">
        <f>E30</f>
        <v>0</v>
      </c>
    </row>
    <row r="19" spans="1:16" s="5" customFormat="1" ht="18" customHeight="1" x14ac:dyDescent="0.35">
      <c r="A19" s="932"/>
      <c r="B19" s="21" t="s">
        <v>44</v>
      </c>
      <c r="C19" s="933"/>
      <c r="D19" s="938"/>
      <c r="E19" s="948"/>
      <c r="F19" s="948"/>
      <c r="G19" s="982"/>
      <c r="H19" s="983"/>
      <c r="I19" s="984"/>
      <c r="J19" s="6"/>
      <c r="K19" s="16"/>
      <c r="L19" s="607"/>
      <c r="M19" s="16"/>
      <c r="N19" s="16"/>
    </row>
    <row r="20" spans="1:16" s="5" customFormat="1" ht="18" customHeight="1" x14ac:dyDescent="0.35">
      <c r="A20" s="930" t="s">
        <v>34</v>
      </c>
      <c r="B20" s="20" t="s">
        <v>52</v>
      </c>
      <c r="C20" s="933">
        <f>'4-9'!I48</f>
        <v>21</v>
      </c>
      <c r="D20" s="938">
        <f>'4-9'!O48</f>
        <v>18</v>
      </c>
      <c r="E20" s="947">
        <f>SUM(C20:D20)</f>
        <v>39</v>
      </c>
      <c r="F20" s="947">
        <v>724</v>
      </c>
      <c r="G20" s="935" t="s">
        <v>66</v>
      </c>
      <c r="H20" s="936"/>
      <c r="I20" s="937"/>
      <c r="J20" s="6"/>
      <c r="K20" s="16"/>
      <c r="L20" s="607"/>
      <c r="M20" s="16"/>
      <c r="N20" s="16"/>
    </row>
    <row r="21" spans="1:16" s="5" customFormat="1" ht="18" customHeight="1" x14ac:dyDescent="0.35">
      <c r="A21" s="932"/>
      <c r="B21" s="21" t="s">
        <v>41</v>
      </c>
      <c r="C21" s="933"/>
      <c r="D21" s="938"/>
      <c r="E21" s="948"/>
      <c r="F21" s="948"/>
      <c r="G21" s="935"/>
      <c r="H21" s="936"/>
      <c r="I21" s="937"/>
      <c r="J21" s="6"/>
      <c r="K21" s="16"/>
      <c r="L21" s="607"/>
      <c r="M21" s="16"/>
      <c r="N21" s="24"/>
      <c r="O21" s="17"/>
      <c r="P21" s="17"/>
    </row>
    <row r="22" spans="1:16" s="5" customFormat="1" ht="18" customHeight="1" x14ac:dyDescent="0.35">
      <c r="A22" s="930" t="s">
        <v>35</v>
      </c>
      <c r="B22" s="19" t="s">
        <v>89</v>
      </c>
      <c r="C22" s="933">
        <f>'4-10'!H48</f>
        <v>9</v>
      </c>
      <c r="D22" s="938">
        <f>'4-10'!N48</f>
        <v>31</v>
      </c>
      <c r="E22" s="947">
        <f>SUM(C22:D22)</f>
        <v>40</v>
      </c>
      <c r="F22" s="947">
        <v>723</v>
      </c>
      <c r="G22" s="935" t="s">
        <v>84</v>
      </c>
      <c r="H22" s="936"/>
      <c r="I22" s="937"/>
      <c r="K22" s="16"/>
      <c r="L22" s="607"/>
      <c r="M22" s="16"/>
      <c r="N22" s="24"/>
      <c r="O22" s="17"/>
      <c r="P22" s="17"/>
    </row>
    <row r="23" spans="1:16" s="5" customFormat="1" ht="18" customHeight="1" thickBot="1" x14ac:dyDescent="0.4">
      <c r="A23" s="932"/>
      <c r="B23" s="23" t="s">
        <v>85</v>
      </c>
      <c r="C23" s="933"/>
      <c r="D23" s="938"/>
      <c r="E23" s="948"/>
      <c r="F23" s="948"/>
      <c r="G23" s="935"/>
      <c r="H23" s="936"/>
      <c r="I23" s="937"/>
      <c r="K23" s="16"/>
      <c r="L23" s="607"/>
      <c r="M23" s="16"/>
      <c r="N23" s="16"/>
    </row>
    <row r="24" spans="1:16" s="5" customFormat="1" ht="18" customHeight="1" x14ac:dyDescent="0.35">
      <c r="A24" s="930" t="s">
        <v>36</v>
      </c>
      <c r="B24" s="20" t="s">
        <v>132</v>
      </c>
      <c r="C24" s="933">
        <f>'4-11'!H48</f>
        <v>19</v>
      </c>
      <c r="D24" s="938">
        <f>'4-11'!N48</f>
        <v>18</v>
      </c>
      <c r="E24" s="947">
        <f>SUM(C24:D24)</f>
        <v>37</v>
      </c>
      <c r="F24" s="960">
        <v>722</v>
      </c>
      <c r="G24" s="935"/>
      <c r="H24" s="936"/>
      <c r="I24" s="937"/>
      <c r="K24" s="16"/>
      <c r="L24" s="607"/>
      <c r="M24" s="16"/>
      <c r="N24" s="16"/>
    </row>
    <row r="25" spans="1:16" s="5" customFormat="1" ht="18" customHeight="1" thickBot="1" x14ac:dyDescent="0.4">
      <c r="A25" s="932"/>
      <c r="B25" s="21" t="s">
        <v>90</v>
      </c>
      <c r="C25" s="933"/>
      <c r="D25" s="938"/>
      <c r="E25" s="948"/>
      <c r="F25" s="961"/>
      <c r="G25" s="931"/>
      <c r="H25" s="965"/>
      <c r="I25" s="966"/>
      <c r="K25" s="16"/>
      <c r="L25" s="607"/>
      <c r="M25" s="16"/>
      <c r="N25" s="16"/>
    </row>
    <row r="26" spans="1:16" s="5" customFormat="1" ht="18" customHeight="1" x14ac:dyDescent="0.35">
      <c r="A26" s="930" t="s">
        <v>37</v>
      </c>
      <c r="B26" s="22" t="s">
        <v>91</v>
      </c>
      <c r="C26" s="933">
        <f>'4-12'!G44</f>
        <v>17</v>
      </c>
      <c r="D26" s="938">
        <f>'4-12'!M44</f>
        <v>19</v>
      </c>
      <c r="E26" s="947">
        <f>SUM(C26:D26)</f>
        <v>36</v>
      </c>
      <c r="F26" s="980">
        <v>732</v>
      </c>
      <c r="G26" s="999" t="s">
        <v>23</v>
      </c>
      <c r="H26" s="1000"/>
      <c r="I26" s="1001"/>
      <c r="K26" s="16"/>
      <c r="L26" s="607"/>
      <c r="M26" s="16"/>
      <c r="N26" s="16"/>
    </row>
    <row r="27" spans="1:16" s="5" customFormat="1" ht="18" customHeight="1" thickBot="1" x14ac:dyDescent="0.4">
      <c r="A27" s="931"/>
      <c r="B27" s="23" t="s">
        <v>85</v>
      </c>
      <c r="C27" s="973"/>
      <c r="D27" s="978"/>
      <c r="E27" s="979"/>
      <c r="F27" s="981"/>
      <c r="G27" s="999"/>
      <c r="H27" s="1000"/>
      <c r="I27" s="1001"/>
      <c r="K27" s="16"/>
      <c r="L27" s="607"/>
      <c r="M27" s="16"/>
      <c r="N27" s="16"/>
    </row>
    <row r="28" spans="1:16" s="5" customFormat="1" ht="18" customHeight="1" x14ac:dyDescent="0.35">
      <c r="A28" s="930" t="s">
        <v>51</v>
      </c>
      <c r="B28" s="22" t="s">
        <v>84</v>
      </c>
      <c r="C28" s="933">
        <f>'4-13'!I48</f>
        <v>27</v>
      </c>
      <c r="D28" s="938">
        <f>'4-13'!O48</f>
        <v>13</v>
      </c>
      <c r="E28" s="947">
        <f>SUM(C28:D28)</f>
        <v>40</v>
      </c>
      <c r="F28" s="980">
        <v>721</v>
      </c>
      <c r="G28" s="962">
        <v>46133</v>
      </c>
      <c r="H28" s="963"/>
      <c r="I28" s="964"/>
      <c r="K28" s="16"/>
      <c r="L28" s="607"/>
      <c r="M28" s="16"/>
      <c r="N28" s="16"/>
    </row>
    <row r="29" spans="1:16" s="5" customFormat="1" ht="18" customHeight="1" thickBot="1" x14ac:dyDescent="0.4">
      <c r="A29" s="931"/>
      <c r="B29" s="23" t="s">
        <v>92</v>
      </c>
      <c r="C29" s="973"/>
      <c r="D29" s="978"/>
      <c r="E29" s="979"/>
      <c r="F29" s="981"/>
      <c r="G29" s="962"/>
      <c r="H29" s="963"/>
      <c r="I29" s="964"/>
      <c r="K29" s="16"/>
      <c r="L29" s="607"/>
      <c r="M29" s="16"/>
      <c r="N29" s="16"/>
    </row>
    <row r="30" spans="1:16" s="5" customFormat="1" ht="18" customHeight="1" x14ac:dyDescent="0.35">
      <c r="A30" s="924" t="s">
        <v>70</v>
      </c>
      <c r="B30" s="593" t="s">
        <v>71</v>
      </c>
      <c r="C30" s="926">
        <f>'4-14'!H33</f>
        <v>0</v>
      </c>
      <c r="D30" s="928">
        <f>'4-14'!L33</f>
        <v>0</v>
      </c>
      <c r="E30" s="967">
        <f>SUM(C30:D30)</f>
        <v>0</v>
      </c>
      <c r="F30" s="969" t="s">
        <v>67</v>
      </c>
      <c r="G30" s="962"/>
      <c r="H30" s="963"/>
      <c r="I30" s="964"/>
      <c r="K30" s="16"/>
      <c r="L30" s="607"/>
      <c r="M30" s="16"/>
      <c r="N30" s="16"/>
    </row>
    <row r="31" spans="1:16" s="5" customFormat="1" ht="18" customHeight="1" thickBot="1" x14ac:dyDescent="0.4">
      <c r="A31" s="925"/>
      <c r="B31" s="594" t="s">
        <v>72</v>
      </c>
      <c r="C31" s="927"/>
      <c r="D31" s="929"/>
      <c r="E31" s="968"/>
      <c r="F31" s="970"/>
      <c r="G31" s="962"/>
      <c r="H31" s="963"/>
      <c r="I31" s="964"/>
      <c r="K31" s="16"/>
      <c r="L31" s="607"/>
      <c r="M31" s="16"/>
      <c r="N31" s="16"/>
    </row>
    <row r="32" spans="1:16" s="2" customFormat="1" ht="25.35" customHeight="1" thickBot="1" x14ac:dyDescent="0.45">
      <c r="A32" s="971" t="s">
        <v>21</v>
      </c>
      <c r="B32" s="972"/>
      <c r="C32" s="7">
        <f>SUM(C4:C30)</f>
        <v>242</v>
      </c>
      <c r="D32" s="8">
        <f>SUM(D4:D30)</f>
        <v>251</v>
      </c>
      <c r="E32" s="9">
        <f>SUM(E4:E30)</f>
        <v>493</v>
      </c>
      <c r="F32" s="12"/>
      <c r="G32" s="955"/>
      <c r="H32" s="956"/>
      <c r="I32" s="957"/>
      <c r="K32" s="15"/>
      <c r="L32" s="15"/>
      <c r="M32" s="15"/>
      <c r="N32" s="15"/>
    </row>
    <row r="33" spans="1:14" s="2" customFormat="1" ht="21" customHeight="1" x14ac:dyDescent="0.5">
      <c r="B33" s="10"/>
      <c r="K33" s="15"/>
      <c r="L33" s="15"/>
      <c r="M33" s="15"/>
      <c r="N33" s="15"/>
    </row>
    <row r="34" spans="1:14" s="2" customFormat="1" ht="30" hidden="1" customHeight="1" x14ac:dyDescent="0.5">
      <c r="A34" s="1" t="str">
        <f>A4</f>
        <v>ม.4/1</v>
      </c>
      <c r="B34" s="1"/>
      <c r="C34" s="13">
        <f>C4</f>
        <v>13</v>
      </c>
      <c r="D34" s="13">
        <f t="shared" ref="D34:F34" si="0">D4</f>
        <v>27</v>
      </c>
      <c r="E34" s="13">
        <f t="shared" si="0"/>
        <v>40</v>
      </c>
      <c r="F34" s="13">
        <f t="shared" si="0"/>
        <v>735</v>
      </c>
      <c r="G34" s="1">
        <v>40</v>
      </c>
      <c r="K34" s="15"/>
      <c r="L34" s="15"/>
      <c r="M34" s="15"/>
      <c r="N34" s="15"/>
    </row>
    <row r="35" spans="1:14" hidden="1" x14ac:dyDescent="0.5">
      <c r="A35" s="1" t="str">
        <f>A6</f>
        <v>ม.4/2</v>
      </c>
      <c r="C35" s="13">
        <f>C6</f>
        <v>21</v>
      </c>
      <c r="D35" s="13">
        <f t="shared" ref="D35:F35" si="1">D6</f>
        <v>14</v>
      </c>
      <c r="E35" s="13">
        <f t="shared" si="1"/>
        <v>35</v>
      </c>
      <c r="F35" s="13">
        <f t="shared" si="1"/>
        <v>736</v>
      </c>
      <c r="G35" s="1">
        <v>36</v>
      </c>
    </row>
    <row r="36" spans="1:14" hidden="1" x14ac:dyDescent="0.5">
      <c r="A36" s="1" t="str">
        <f>A8</f>
        <v>ม.4/3</v>
      </c>
      <c r="C36" s="13">
        <f>C8</f>
        <v>17</v>
      </c>
      <c r="D36" s="13">
        <f t="shared" ref="D36:F36" si="2">D8</f>
        <v>13</v>
      </c>
      <c r="E36" s="13">
        <f t="shared" si="2"/>
        <v>30</v>
      </c>
      <c r="F36" s="13">
        <f t="shared" si="2"/>
        <v>737</v>
      </c>
      <c r="G36" s="1">
        <v>30</v>
      </c>
    </row>
    <row r="37" spans="1:14" hidden="1" x14ac:dyDescent="0.5">
      <c r="A37" s="1" t="str">
        <f>A10</f>
        <v>ม.4/4</v>
      </c>
      <c r="B37" s="11"/>
      <c r="C37" s="13">
        <f t="shared" ref="C37:F37" si="3">C10</f>
        <v>28</v>
      </c>
      <c r="D37" s="13">
        <f t="shared" si="3"/>
        <v>9</v>
      </c>
      <c r="E37" s="13">
        <f t="shared" si="3"/>
        <v>37</v>
      </c>
      <c r="F37" s="13">
        <f t="shared" si="3"/>
        <v>738</v>
      </c>
      <c r="G37" s="1">
        <v>37</v>
      </c>
    </row>
    <row r="38" spans="1:14" hidden="1" x14ac:dyDescent="0.5">
      <c r="A38" s="1" t="str">
        <f>A12</f>
        <v>ม.4/5</v>
      </c>
      <c r="B38" s="11"/>
      <c r="C38" s="13">
        <f t="shared" ref="C38:F38" si="4">C12</f>
        <v>17</v>
      </c>
      <c r="D38" s="13">
        <f t="shared" si="4"/>
        <v>22</v>
      </c>
      <c r="E38" s="13">
        <f t="shared" si="4"/>
        <v>39</v>
      </c>
      <c r="F38" s="13">
        <f t="shared" si="4"/>
        <v>728</v>
      </c>
      <c r="G38" s="1">
        <v>40</v>
      </c>
    </row>
    <row r="39" spans="1:14" hidden="1" x14ac:dyDescent="0.5">
      <c r="A39" s="1" t="str">
        <f>A14</f>
        <v>ม.4/6</v>
      </c>
      <c r="B39" s="11"/>
      <c r="C39" s="13">
        <f t="shared" ref="C39:F39" si="5">C14</f>
        <v>18</v>
      </c>
      <c r="D39" s="13">
        <f t="shared" si="5"/>
        <v>22</v>
      </c>
      <c r="E39" s="13">
        <f t="shared" si="5"/>
        <v>40</v>
      </c>
      <c r="F39" s="13">
        <f t="shared" si="5"/>
        <v>727</v>
      </c>
      <c r="G39" s="1">
        <v>40</v>
      </c>
    </row>
    <row r="40" spans="1:14" hidden="1" x14ac:dyDescent="0.5">
      <c r="A40" s="1" t="str">
        <f>A16</f>
        <v>ม.4/7</v>
      </c>
      <c r="B40" s="11"/>
      <c r="C40" s="13">
        <f t="shared" ref="C40:F40" si="6">C16</f>
        <v>18</v>
      </c>
      <c r="D40" s="13">
        <f t="shared" si="6"/>
        <v>22</v>
      </c>
      <c r="E40" s="13">
        <f t="shared" si="6"/>
        <v>40</v>
      </c>
      <c r="F40" s="13">
        <f t="shared" si="6"/>
        <v>726</v>
      </c>
      <c r="G40" s="1">
        <v>40</v>
      </c>
    </row>
    <row r="41" spans="1:14" hidden="1" x14ac:dyDescent="0.5">
      <c r="A41" s="1" t="str">
        <f>A18</f>
        <v>ม.4/8</v>
      </c>
      <c r="B41" s="11"/>
      <c r="C41" s="13">
        <f t="shared" ref="C41:F41" si="7">C18</f>
        <v>17</v>
      </c>
      <c r="D41" s="13">
        <f t="shared" si="7"/>
        <v>23</v>
      </c>
      <c r="E41" s="13">
        <f t="shared" si="7"/>
        <v>40</v>
      </c>
      <c r="F41" s="13">
        <f t="shared" si="7"/>
        <v>725</v>
      </c>
      <c r="G41" s="1">
        <v>40</v>
      </c>
    </row>
    <row r="42" spans="1:14" hidden="1" x14ac:dyDescent="0.5">
      <c r="A42" s="1" t="str">
        <f>A20</f>
        <v>ม.4/9</v>
      </c>
      <c r="B42" s="11"/>
      <c r="C42" s="13">
        <f t="shared" ref="C42:F42" si="8">C20</f>
        <v>21</v>
      </c>
      <c r="D42" s="13">
        <f t="shared" si="8"/>
        <v>18</v>
      </c>
      <c r="E42" s="13">
        <f t="shared" si="8"/>
        <v>39</v>
      </c>
      <c r="F42" s="13">
        <f t="shared" si="8"/>
        <v>724</v>
      </c>
      <c r="G42" s="1">
        <v>40</v>
      </c>
    </row>
    <row r="43" spans="1:14" hidden="1" x14ac:dyDescent="0.5">
      <c r="A43" s="1" t="str">
        <f>A22</f>
        <v>ม.4/10</v>
      </c>
      <c r="B43" s="11"/>
      <c r="C43" s="13">
        <f t="shared" ref="C43:F43" si="9">C22</f>
        <v>9</v>
      </c>
      <c r="D43" s="13">
        <f t="shared" si="9"/>
        <v>31</v>
      </c>
      <c r="E43" s="13">
        <f t="shared" si="9"/>
        <v>40</v>
      </c>
      <c r="F43" s="13">
        <f t="shared" si="9"/>
        <v>723</v>
      </c>
      <c r="G43" s="1">
        <v>40</v>
      </c>
    </row>
    <row r="44" spans="1:14" hidden="1" x14ac:dyDescent="0.5">
      <c r="A44" s="1" t="str">
        <f>A24</f>
        <v>ม.4/11</v>
      </c>
      <c r="B44" s="11"/>
      <c r="C44" s="13">
        <f t="shared" ref="C44:F44" si="10">C24</f>
        <v>19</v>
      </c>
      <c r="D44" s="13">
        <f t="shared" si="10"/>
        <v>18</v>
      </c>
      <c r="E44" s="13">
        <f t="shared" si="10"/>
        <v>37</v>
      </c>
      <c r="F44" s="13">
        <f t="shared" si="10"/>
        <v>722</v>
      </c>
      <c r="G44" s="1">
        <v>40</v>
      </c>
    </row>
    <row r="45" spans="1:14" hidden="1" x14ac:dyDescent="0.5">
      <c r="A45" s="1" t="str">
        <f>A26</f>
        <v>ม.4/12</v>
      </c>
      <c r="C45" s="13">
        <f t="shared" ref="C45:F45" si="11">C26</f>
        <v>17</v>
      </c>
      <c r="D45" s="13">
        <f t="shared" si="11"/>
        <v>19</v>
      </c>
      <c r="E45" s="13">
        <f t="shared" si="11"/>
        <v>36</v>
      </c>
      <c r="F45" s="13">
        <f t="shared" si="11"/>
        <v>732</v>
      </c>
      <c r="G45" s="1">
        <v>36</v>
      </c>
    </row>
    <row r="46" spans="1:14" hidden="1" x14ac:dyDescent="0.5">
      <c r="A46" s="1" t="str">
        <f>A28</f>
        <v>ม.4/13</v>
      </c>
      <c r="C46" s="13">
        <f>C28</f>
        <v>27</v>
      </c>
      <c r="D46" s="13">
        <f>D28</f>
        <v>13</v>
      </c>
      <c r="E46" s="13">
        <f>E28</f>
        <v>40</v>
      </c>
      <c r="F46" s="13">
        <f>F28</f>
        <v>721</v>
      </c>
      <c r="G46" s="1">
        <v>40</v>
      </c>
    </row>
    <row r="47" spans="1:14" hidden="1" x14ac:dyDescent="0.5">
      <c r="A47" s="1" t="str">
        <f>A30</f>
        <v>ม.4/14</v>
      </c>
      <c r="C47" s="13">
        <f t="shared" ref="C47:F47" si="12">C30</f>
        <v>0</v>
      </c>
      <c r="D47" s="13">
        <f t="shared" si="12"/>
        <v>0</v>
      </c>
      <c r="E47" s="13">
        <f t="shared" si="12"/>
        <v>0</v>
      </c>
      <c r="F47" s="14" t="str">
        <f t="shared" si="12"/>
        <v>พักการเรียน</v>
      </c>
      <c r="G47" s="1">
        <f>SUM(G34:G46)</f>
        <v>499</v>
      </c>
    </row>
    <row r="48" spans="1:14" hidden="1" x14ac:dyDescent="0.5">
      <c r="A48" s="1" t="str">
        <f>A32</f>
        <v>รวมทั้งหมด</v>
      </c>
      <c r="C48" s="13">
        <f>C32</f>
        <v>242</v>
      </c>
      <c r="D48" s="13">
        <f>D32</f>
        <v>251</v>
      </c>
      <c r="E48" s="13">
        <f>E32</f>
        <v>493</v>
      </c>
      <c r="F48" s="13"/>
    </row>
    <row r="50" spans="3:7" x14ac:dyDescent="0.5">
      <c r="C50" s="799" t="s">
        <v>1067</v>
      </c>
      <c r="D50" s="799" t="s">
        <v>35</v>
      </c>
      <c r="E50" s="799" t="s">
        <v>36</v>
      </c>
      <c r="F50" s="799" t="s">
        <v>37</v>
      </c>
      <c r="G50" s="799" t="s">
        <v>21</v>
      </c>
    </row>
    <row r="51" spans="3:7" x14ac:dyDescent="0.5">
      <c r="C51" s="799" t="s">
        <v>75</v>
      </c>
      <c r="D51" s="800">
        <f>'4-10'!H50</f>
        <v>14</v>
      </c>
      <c r="E51" s="800">
        <f>'4-11'!G50</f>
        <v>12</v>
      </c>
      <c r="F51" s="800">
        <f>'4-12'!I46</f>
        <v>7</v>
      </c>
      <c r="G51" s="799">
        <f>SUM(D51:F51)</f>
        <v>33</v>
      </c>
    </row>
    <row r="52" spans="3:7" x14ac:dyDescent="0.5">
      <c r="C52" s="799" t="s">
        <v>81</v>
      </c>
      <c r="D52" s="800">
        <f>'4-10'!H51</f>
        <v>4</v>
      </c>
      <c r="E52" s="800">
        <f>'4-11'!G51</f>
        <v>12</v>
      </c>
      <c r="F52" s="800">
        <f>'4-12'!I47</f>
        <v>19</v>
      </c>
      <c r="G52" s="799">
        <f t="shared" ref="G52:G55" si="13">SUM(D52:F52)</f>
        <v>35</v>
      </c>
    </row>
    <row r="53" spans="3:7" x14ac:dyDescent="0.5">
      <c r="C53" s="799" t="s">
        <v>80</v>
      </c>
      <c r="D53" s="800">
        <f>'4-10'!H52</f>
        <v>13</v>
      </c>
      <c r="E53" s="800">
        <f>'4-11'!G52</f>
        <v>7</v>
      </c>
      <c r="F53" s="800">
        <f>'4-12'!I48</f>
        <v>7</v>
      </c>
      <c r="G53" s="799">
        <f t="shared" si="13"/>
        <v>27</v>
      </c>
    </row>
    <row r="54" spans="3:7" x14ac:dyDescent="0.5">
      <c r="C54" s="799" t="s">
        <v>82</v>
      </c>
      <c r="D54" s="800">
        <f>'4-10'!H53</f>
        <v>9</v>
      </c>
      <c r="E54" s="800">
        <f>'4-11'!G53</f>
        <v>6</v>
      </c>
      <c r="F54" s="800">
        <f>'4-12'!I49</f>
        <v>3</v>
      </c>
      <c r="G54" s="799">
        <f t="shared" si="13"/>
        <v>18</v>
      </c>
    </row>
    <row r="55" spans="3:7" x14ac:dyDescent="0.5">
      <c r="C55" s="799" t="s">
        <v>5</v>
      </c>
      <c r="D55" s="799">
        <f>SUM(D51:D54)</f>
        <v>40</v>
      </c>
      <c r="E55" s="799">
        <f t="shared" ref="E55:F55" si="14">SUM(E51:E54)</f>
        <v>37</v>
      </c>
      <c r="F55" s="799">
        <f t="shared" si="14"/>
        <v>36</v>
      </c>
      <c r="G55" s="799">
        <f t="shared" si="13"/>
        <v>113</v>
      </c>
    </row>
  </sheetData>
  <mergeCells count="105">
    <mergeCell ref="F16:F17"/>
    <mergeCell ref="E20:E21"/>
    <mergeCell ref="E22:E23"/>
    <mergeCell ref="G14:G15"/>
    <mergeCell ref="H14:H15"/>
    <mergeCell ref="I14:I15"/>
    <mergeCell ref="F14:F15"/>
    <mergeCell ref="D26:D27"/>
    <mergeCell ref="F26:F27"/>
    <mergeCell ref="E26:E27"/>
    <mergeCell ref="G26:I27"/>
    <mergeCell ref="I6:I7"/>
    <mergeCell ref="H6:H7"/>
    <mergeCell ref="H4:H5"/>
    <mergeCell ref="I4:I5"/>
    <mergeCell ref="I8:I9"/>
    <mergeCell ref="G12:G13"/>
    <mergeCell ref="G10:G11"/>
    <mergeCell ref="G8:G9"/>
    <mergeCell ref="H12:H13"/>
    <mergeCell ref="H10:H11"/>
    <mergeCell ref="H8:H9"/>
    <mergeCell ref="I10:I11"/>
    <mergeCell ref="I12:I13"/>
    <mergeCell ref="A32:B32"/>
    <mergeCell ref="C26:C27"/>
    <mergeCell ref="E4:E5"/>
    <mergeCell ref="E6:E7"/>
    <mergeCell ref="E10:E11"/>
    <mergeCell ref="E8:E9"/>
    <mergeCell ref="E12:E13"/>
    <mergeCell ref="G6:G7"/>
    <mergeCell ref="G4:G5"/>
    <mergeCell ref="F4:F5"/>
    <mergeCell ref="F6:F7"/>
    <mergeCell ref="F8:F9"/>
    <mergeCell ref="F10:F11"/>
    <mergeCell ref="G28:I29"/>
    <mergeCell ref="A28:A29"/>
    <mergeCell ref="C28:C29"/>
    <mergeCell ref="D28:D29"/>
    <mergeCell ref="E28:E29"/>
    <mergeCell ref="F28:F29"/>
    <mergeCell ref="G18:I19"/>
    <mergeCell ref="G16:I17"/>
    <mergeCell ref="E14:E15"/>
    <mergeCell ref="E16:E17"/>
    <mergeCell ref="E18:E19"/>
    <mergeCell ref="A22:A23"/>
    <mergeCell ref="C22:C23"/>
    <mergeCell ref="G32:I32"/>
    <mergeCell ref="A4:A5"/>
    <mergeCell ref="A6:A7"/>
    <mergeCell ref="A8:A9"/>
    <mergeCell ref="A10:A11"/>
    <mergeCell ref="A12:A13"/>
    <mergeCell ref="A14:A15"/>
    <mergeCell ref="A16:A17"/>
    <mergeCell ref="C4:C5"/>
    <mergeCell ref="C6:C7"/>
    <mergeCell ref="C8:C9"/>
    <mergeCell ref="C10:C11"/>
    <mergeCell ref="C12:C13"/>
    <mergeCell ref="C14:C15"/>
    <mergeCell ref="F12:F13"/>
    <mergeCell ref="F18:F19"/>
    <mergeCell ref="D24:D25"/>
    <mergeCell ref="F24:F25"/>
    <mergeCell ref="G30:I31"/>
    <mergeCell ref="G24:I25"/>
    <mergeCell ref="E30:E31"/>
    <mergeCell ref="F30:F31"/>
    <mergeCell ref="C16:C17"/>
    <mergeCell ref="A18:A19"/>
    <mergeCell ref="C18:C19"/>
    <mergeCell ref="D4:D5"/>
    <mergeCell ref="D6:D7"/>
    <mergeCell ref="D8:D9"/>
    <mergeCell ref="D10:D11"/>
    <mergeCell ref="D12:D13"/>
    <mergeCell ref="D14:D15"/>
    <mergeCell ref="A30:A31"/>
    <mergeCell ref="C30:C31"/>
    <mergeCell ref="D30:D31"/>
    <mergeCell ref="A26:A27"/>
    <mergeCell ref="A24:A25"/>
    <mergeCell ref="C24:C25"/>
    <mergeCell ref="A1:C1"/>
    <mergeCell ref="G20:I21"/>
    <mergeCell ref="G22:I23"/>
    <mergeCell ref="D16:D17"/>
    <mergeCell ref="D18:D19"/>
    <mergeCell ref="D22:D23"/>
    <mergeCell ref="A20:A21"/>
    <mergeCell ref="C20:C21"/>
    <mergeCell ref="D20:D21"/>
    <mergeCell ref="G2:I3"/>
    <mergeCell ref="F2:F3"/>
    <mergeCell ref="F22:F23"/>
    <mergeCell ref="F20:F21"/>
    <mergeCell ref="A2:A3"/>
    <mergeCell ref="B2:B3"/>
    <mergeCell ref="C2:D2"/>
    <mergeCell ref="E24:E25"/>
    <mergeCell ref="E2:E3"/>
  </mergeCells>
  <phoneticPr fontId="1" type="noConversion"/>
  <printOptions horizontalCentered="1"/>
  <pageMargins left="0.55118110236220474" right="0.35433070866141736" top="0.59055118110236227" bottom="0.39370078740157483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3"/>
  <sheetViews>
    <sheetView topLeftCell="A23" zoomScale="120" zoomScaleNormal="120" workbookViewId="0">
      <selection activeCell="N54" sqref="N54"/>
    </sheetView>
  </sheetViews>
  <sheetFormatPr defaultColWidth="9.140625" defaultRowHeight="15" customHeight="1" x14ac:dyDescent="0.5"/>
  <cols>
    <col min="1" max="1" width="5.5703125" style="25" customWidth="1"/>
    <col min="2" max="2" width="9.85546875" style="310" customWidth="1"/>
    <col min="3" max="3" width="3.140625" style="184" customWidth="1"/>
    <col min="4" max="4" width="9.42578125" style="395" customWidth="1"/>
    <col min="5" max="5" width="11" style="395" customWidth="1"/>
    <col min="6" max="6" width="5.140625" style="25" customWidth="1"/>
    <col min="7" max="25" width="3" style="25" customWidth="1"/>
    <col min="26" max="26" width="3.42578125" style="25" hidden="1" customWidth="1"/>
    <col min="27" max="27" width="22" style="198" hidden="1" customWidth="1"/>
    <col min="28" max="28" width="11.85546875" style="25" hidden="1" customWidth="1"/>
    <col min="29" max="16384" width="9.140625" style="25"/>
  </cols>
  <sheetData>
    <row r="1" spans="1:28" ht="18" customHeight="1" x14ac:dyDescent="0.5">
      <c r="B1" s="386" t="s">
        <v>57</v>
      </c>
      <c r="C1" s="25"/>
      <c r="D1" s="35"/>
      <c r="E1" s="387" t="s">
        <v>127</v>
      </c>
      <c r="F1" s="31"/>
      <c r="M1" s="25" t="s">
        <v>25</v>
      </c>
      <c r="R1" s="25" t="str">
        <f>'ยอด ม.4'!B6</f>
        <v>นางนุจรี  มณีจันทร์</v>
      </c>
    </row>
    <row r="2" spans="1:28" ht="18" customHeight="1" x14ac:dyDescent="0.5">
      <c r="B2" s="388" t="s">
        <v>47</v>
      </c>
      <c r="C2" s="25"/>
      <c r="D2" s="35"/>
      <c r="E2" s="387" t="s">
        <v>54</v>
      </c>
      <c r="M2" s="25" t="s">
        <v>48</v>
      </c>
      <c r="R2" s="25" t="str">
        <f>'ยอด ม.4'!B7</f>
        <v>ว่าที่ ร.ต.ศุภราช  แก้วมีศรี</v>
      </c>
    </row>
    <row r="3" spans="1:28" s="35" customFormat="1" ht="17.25" customHeight="1" x14ac:dyDescent="0.5">
      <c r="A3" s="31" t="s">
        <v>860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49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50</v>
      </c>
      <c r="W4" s="884">
        <f>'ยอด ม.4'!F6</f>
        <v>736</v>
      </c>
      <c r="X4" s="884"/>
      <c r="AA4" s="198"/>
    </row>
    <row r="5" spans="1:28" s="40" customFormat="1" ht="18" customHeight="1" x14ac:dyDescent="0.5">
      <c r="A5" s="885" t="s">
        <v>0</v>
      </c>
      <c r="B5" s="887" t="s">
        <v>1</v>
      </c>
      <c r="C5" s="889" t="s">
        <v>2</v>
      </c>
      <c r="D5" s="891" t="s">
        <v>9</v>
      </c>
      <c r="E5" s="893" t="s">
        <v>4</v>
      </c>
      <c r="F5" s="885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12"/>
      <c r="Y5" s="313"/>
      <c r="AA5" s="206"/>
    </row>
    <row r="6" spans="1:28" s="40" customFormat="1" ht="18" customHeight="1" x14ac:dyDescent="0.5">
      <c r="A6" s="886"/>
      <c r="B6" s="888"/>
      <c r="C6" s="890"/>
      <c r="D6" s="892"/>
      <c r="E6" s="894"/>
      <c r="F6" s="895"/>
      <c r="G6" s="314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15"/>
      <c r="Y6" s="316"/>
      <c r="AA6" s="212" t="s">
        <v>93</v>
      </c>
      <c r="AB6" s="213" t="s">
        <v>94</v>
      </c>
    </row>
    <row r="7" spans="1:28" s="40" customFormat="1" ht="16.350000000000001" customHeight="1" x14ac:dyDescent="0.5">
      <c r="A7" s="257">
        <v>1</v>
      </c>
      <c r="B7" s="317">
        <v>43282</v>
      </c>
      <c r="C7" s="318" t="s">
        <v>133</v>
      </c>
      <c r="D7" s="319" t="s">
        <v>215</v>
      </c>
      <c r="E7" s="320" t="s">
        <v>216</v>
      </c>
      <c r="F7" s="257" t="s">
        <v>14</v>
      </c>
      <c r="G7" s="321"/>
      <c r="H7" s="274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06">
        <v>1849902186425</v>
      </c>
      <c r="AB7" s="40" t="s">
        <v>95</v>
      </c>
    </row>
    <row r="8" spans="1:28" s="40" customFormat="1" ht="16.350000000000001" customHeight="1" x14ac:dyDescent="0.5">
      <c r="A8" s="120">
        <v>2</v>
      </c>
      <c r="B8" s="322">
        <v>43303</v>
      </c>
      <c r="C8" s="288" t="s">
        <v>133</v>
      </c>
      <c r="D8" s="289" t="s">
        <v>217</v>
      </c>
      <c r="E8" s="290" t="s">
        <v>218</v>
      </c>
      <c r="F8" s="120" t="s">
        <v>15</v>
      </c>
      <c r="G8" s="323"/>
      <c r="H8" s="280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06">
        <v>1849902214682</v>
      </c>
      <c r="AB8" s="40" t="s">
        <v>95</v>
      </c>
    </row>
    <row r="9" spans="1:28" s="40" customFormat="1" ht="16.350000000000001" customHeight="1" x14ac:dyDescent="0.5">
      <c r="A9" s="120">
        <v>3</v>
      </c>
      <c r="B9" s="322">
        <v>43304</v>
      </c>
      <c r="C9" s="288" t="s">
        <v>133</v>
      </c>
      <c r="D9" s="289" t="s">
        <v>219</v>
      </c>
      <c r="E9" s="290" t="s">
        <v>220</v>
      </c>
      <c r="F9" s="120" t="s">
        <v>16</v>
      </c>
      <c r="G9" s="323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06">
        <v>1849902263900</v>
      </c>
      <c r="AB9" s="40" t="s">
        <v>95</v>
      </c>
    </row>
    <row r="10" spans="1:28" s="40" customFormat="1" ht="16.350000000000001" customHeight="1" x14ac:dyDescent="0.5">
      <c r="A10" s="120">
        <v>4</v>
      </c>
      <c r="B10" s="322">
        <v>43310</v>
      </c>
      <c r="C10" s="288" t="s">
        <v>133</v>
      </c>
      <c r="D10" s="289" t="s">
        <v>221</v>
      </c>
      <c r="E10" s="290" t="s">
        <v>222</v>
      </c>
      <c r="F10" s="120" t="s">
        <v>13</v>
      </c>
      <c r="G10" s="323"/>
      <c r="H10" s="280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06">
        <v>1849902208925</v>
      </c>
      <c r="AB10" s="40" t="s">
        <v>95</v>
      </c>
    </row>
    <row r="11" spans="1:28" s="40" customFormat="1" ht="16.350000000000001" customHeight="1" x14ac:dyDescent="0.5">
      <c r="A11" s="246">
        <v>5</v>
      </c>
      <c r="B11" s="324">
        <v>43315</v>
      </c>
      <c r="C11" s="292" t="s">
        <v>133</v>
      </c>
      <c r="D11" s="293" t="s">
        <v>223</v>
      </c>
      <c r="E11" s="294" t="s">
        <v>224</v>
      </c>
      <c r="F11" s="246" t="s">
        <v>17</v>
      </c>
      <c r="G11" s="325"/>
      <c r="H11" s="283"/>
      <c r="I11" s="101"/>
      <c r="J11" s="101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06">
        <v>1841201070831</v>
      </c>
      <c r="AB11" s="40" t="s">
        <v>95</v>
      </c>
    </row>
    <row r="12" spans="1:28" s="40" customFormat="1" ht="15.95" customHeight="1" x14ac:dyDescent="0.5">
      <c r="A12" s="257">
        <v>6</v>
      </c>
      <c r="B12" s="317">
        <v>43320</v>
      </c>
      <c r="C12" s="318" t="s">
        <v>133</v>
      </c>
      <c r="D12" s="319" t="s">
        <v>225</v>
      </c>
      <c r="E12" s="320" t="s">
        <v>226</v>
      </c>
      <c r="F12" s="257" t="s">
        <v>14</v>
      </c>
      <c r="G12" s="326"/>
      <c r="H12" s="327"/>
      <c r="I12" s="277"/>
      <c r="J12" s="277"/>
      <c r="K12" s="277"/>
      <c r="L12" s="277"/>
      <c r="M12" s="277"/>
      <c r="N12" s="277"/>
      <c r="O12" s="277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06">
        <v>1849902279130</v>
      </c>
      <c r="AB12" s="40" t="s">
        <v>95</v>
      </c>
    </row>
    <row r="13" spans="1:28" s="40" customFormat="1" ht="16.350000000000001" customHeight="1" x14ac:dyDescent="0.5">
      <c r="A13" s="120">
        <v>7</v>
      </c>
      <c r="B13" s="322">
        <v>43321</v>
      </c>
      <c r="C13" s="288" t="s">
        <v>133</v>
      </c>
      <c r="D13" s="289" t="s">
        <v>227</v>
      </c>
      <c r="E13" s="290" t="s">
        <v>228</v>
      </c>
      <c r="F13" s="120" t="s">
        <v>15</v>
      </c>
      <c r="G13" s="328"/>
      <c r="H13" s="244"/>
      <c r="I13" s="245"/>
      <c r="J13" s="245"/>
      <c r="K13" s="245"/>
      <c r="L13" s="245"/>
      <c r="M13" s="245"/>
      <c r="N13" s="245"/>
      <c r="O13" s="245"/>
      <c r="P13" s="80"/>
      <c r="Q13" s="71"/>
      <c r="R13" s="71"/>
      <c r="S13" s="71"/>
      <c r="T13" s="71"/>
      <c r="U13" s="71"/>
      <c r="V13" s="71"/>
      <c r="W13" s="71"/>
      <c r="X13" s="245"/>
      <c r="Y13" s="73"/>
      <c r="AA13" s="206">
        <v>1849902250395</v>
      </c>
      <c r="AB13" s="40" t="s">
        <v>95</v>
      </c>
    </row>
    <row r="14" spans="1:28" s="40" customFormat="1" ht="16.350000000000001" customHeight="1" x14ac:dyDescent="0.5">
      <c r="A14" s="120">
        <v>8</v>
      </c>
      <c r="B14" s="322">
        <v>43345</v>
      </c>
      <c r="C14" s="288" t="s">
        <v>133</v>
      </c>
      <c r="D14" s="289" t="s">
        <v>229</v>
      </c>
      <c r="E14" s="290" t="s">
        <v>230</v>
      </c>
      <c r="F14" s="120" t="s">
        <v>16</v>
      </c>
      <c r="G14" s="323"/>
      <c r="H14" s="280"/>
      <c r="I14" s="80"/>
      <c r="J14" s="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06">
        <v>1849300138601</v>
      </c>
      <c r="AB14" s="40" t="s">
        <v>95</v>
      </c>
    </row>
    <row r="15" spans="1:28" s="40" customFormat="1" ht="16.350000000000001" customHeight="1" x14ac:dyDescent="0.5">
      <c r="A15" s="120">
        <v>9</v>
      </c>
      <c r="B15" s="322">
        <v>43350</v>
      </c>
      <c r="C15" s="288" t="s">
        <v>133</v>
      </c>
      <c r="D15" s="289" t="s">
        <v>231</v>
      </c>
      <c r="E15" s="290" t="s">
        <v>232</v>
      </c>
      <c r="F15" s="120" t="s">
        <v>13</v>
      </c>
      <c r="G15" s="323"/>
      <c r="H15" s="280"/>
      <c r="I15" s="80"/>
      <c r="J15" s="80"/>
      <c r="K15" s="80"/>
      <c r="L15" s="2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06">
        <v>1849902176861</v>
      </c>
      <c r="AB15" s="40" t="s">
        <v>95</v>
      </c>
    </row>
    <row r="16" spans="1:28" s="40" customFormat="1" ht="15.95" customHeight="1" x14ac:dyDescent="0.5">
      <c r="A16" s="246">
        <v>10</v>
      </c>
      <c r="B16" s="324">
        <v>43354</v>
      </c>
      <c r="C16" s="292" t="s">
        <v>133</v>
      </c>
      <c r="D16" s="293" t="s">
        <v>233</v>
      </c>
      <c r="E16" s="294" t="s">
        <v>234</v>
      </c>
      <c r="F16" s="246" t="s">
        <v>17</v>
      </c>
      <c r="G16" s="325"/>
      <c r="H16" s="283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06">
        <v>1849902254749</v>
      </c>
      <c r="AB16" s="40" t="s">
        <v>95</v>
      </c>
    </row>
    <row r="17" spans="1:28" s="40" customFormat="1" ht="15.95" customHeight="1" x14ac:dyDescent="0.5">
      <c r="A17" s="257">
        <v>11</v>
      </c>
      <c r="B17" s="317">
        <v>43375</v>
      </c>
      <c r="C17" s="318" t="s">
        <v>133</v>
      </c>
      <c r="D17" s="319" t="s">
        <v>235</v>
      </c>
      <c r="E17" s="320" t="s">
        <v>236</v>
      </c>
      <c r="F17" s="257" t="s">
        <v>14</v>
      </c>
      <c r="G17" s="321"/>
      <c r="H17" s="274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06">
        <v>1849902251472</v>
      </c>
      <c r="AB17" s="40" t="s">
        <v>95</v>
      </c>
    </row>
    <row r="18" spans="1:28" s="40" customFormat="1" ht="16.350000000000001" customHeight="1" x14ac:dyDescent="0.5">
      <c r="A18" s="120">
        <v>12</v>
      </c>
      <c r="B18" s="322">
        <v>43379</v>
      </c>
      <c r="C18" s="288" t="s">
        <v>133</v>
      </c>
      <c r="D18" s="289" t="s">
        <v>237</v>
      </c>
      <c r="E18" s="290" t="s">
        <v>238</v>
      </c>
      <c r="F18" s="120" t="s">
        <v>15</v>
      </c>
      <c r="G18" s="323"/>
      <c r="H18" s="280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06">
        <v>1860401332951</v>
      </c>
      <c r="AB18" s="40" t="s">
        <v>95</v>
      </c>
    </row>
    <row r="19" spans="1:28" s="40" customFormat="1" ht="16.350000000000001" customHeight="1" x14ac:dyDescent="0.5">
      <c r="A19" s="120">
        <v>13</v>
      </c>
      <c r="B19" s="322">
        <v>43386</v>
      </c>
      <c r="C19" s="288" t="s">
        <v>133</v>
      </c>
      <c r="D19" s="289" t="s">
        <v>239</v>
      </c>
      <c r="E19" s="290" t="s">
        <v>240</v>
      </c>
      <c r="F19" s="120" t="s">
        <v>16</v>
      </c>
      <c r="G19" s="323"/>
      <c r="H19" s="280"/>
      <c r="I19" s="80"/>
      <c r="J19" s="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06">
        <v>1849902225153</v>
      </c>
      <c r="AB19" s="40" t="s">
        <v>95</v>
      </c>
    </row>
    <row r="20" spans="1:28" s="40" customFormat="1" ht="16.350000000000001" customHeight="1" x14ac:dyDescent="0.5">
      <c r="A20" s="120">
        <v>14</v>
      </c>
      <c r="B20" s="322">
        <v>43449</v>
      </c>
      <c r="C20" s="288" t="s">
        <v>133</v>
      </c>
      <c r="D20" s="289" t="s">
        <v>241</v>
      </c>
      <c r="E20" s="290" t="s">
        <v>242</v>
      </c>
      <c r="F20" s="120" t="s">
        <v>13</v>
      </c>
      <c r="G20" s="323"/>
      <c r="H20" s="280"/>
      <c r="I20" s="80"/>
      <c r="J20" s="80"/>
      <c r="K20" s="80"/>
      <c r="L20" s="80"/>
      <c r="M20" s="80"/>
      <c r="N20" s="80"/>
      <c r="O20" s="80"/>
      <c r="P20" s="71"/>
      <c r="Q20" s="71"/>
      <c r="R20" s="71"/>
      <c r="S20" s="71"/>
      <c r="T20" s="71"/>
      <c r="U20" s="71"/>
      <c r="V20" s="71"/>
      <c r="W20" s="71"/>
      <c r="X20" s="245"/>
      <c r="Y20" s="73"/>
      <c r="AA20" s="206">
        <v>1849902205438</v>
      </c>
      <c r="AB20" s="40" t="s">
        <v>95</v>
      </c>
    </row>
    <row r="21" spans="1:28" s="40" customFormat="1" ht="15.95" customHeight="1" x14ac:dyDescent="0.5">
      <c r="A21" s="246">
        <v>15</v>
      </c>
      <c r="B21" s="359">
        <v>43453</v>
      </c>
      <c r="C21" s="292" t="s">
        <v>133</v>
      </c>
      <c r="D21" s="293" t="s">
        <v>243</v>
      </c>
      <c r="E21" s="294" t="s">
        <v>244</v>
      </c>
      <c r="F21" s="246" t="s">
        <v>17</v>
      </c>
      <c r="G21" s="325"/>
      <c r="H21" s="283"/>
      <c r="I21" s="101"/>
      <c r="J21" s="101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06">
        <v>1839902146351</v>
      </c>
      <c r="AB21" s="40" t="s">
        <v>95</v>
      </c>
    </row>
    <row r="22" spans="1:28" s="40" customFormat="1" ht="15.95" customHeight="1" x14ac:dyDescent="0.5">
      <c r="A22" s="257">
        <v>16</v>
      </c>
      <c r="B22" s="364">
        <v>43502</v>
      </c>
      <c r="C22" s="318" t="s">
        <v>133</v>
      </c>
      <c r="D22" s="319" t="s">
        <v>245</v>
      </c>
      <c r="E22" s="320" t="s">
        <v>246</v>
      </c>
      <c r="F22" s="257" t="s">
        <v>14</v>
      </c>
      <c r="G22" s="321"/>
      <c r="H22" s="274"/>
      <c r="I22" s="275"/>
      <c r="J22" s="275"/>
      <c r="K22" s="275"/>
      <c r="L22" s="275"/>
      <c r="M22" s="275"/>
      <c r="N22" s="275"/>
      <c r="O22" s="275"/>
      <c r="P22" s="276"/>
      <c r="Q22" s="276"/>
      <c r="R22" s="276"/>
      <c r="S22" s="276"/>
      <c r="T22" s="276"/>
      <c r="U22" s="276"/>
      <c r="V22" s="276"/>
      <c r="W22" s="276"/>
      <c r="X22" s="277"/>
      <c r="Y22" s="58"/>
      <c r="AA22" s="206">
        <v>1800901424839</v>
      </c>
      <c r="AB22" s="40" t="s">
        <v>95</v>
      </c>
    </row>
    <row r="23" spans="1:28" s="40" customFormat="1" ht="16.350000000000001" customHeight="1" x14ac:dyDescent="0.5">
      <c r="A23" s="120">
        <v>17</v>
      </c>
      <c r="B23" s="336">
        <v>43733</v>
      </c>
      <c r="C23" s="288" t="s">
        <v>133</v>
      </c>
      <c r="D23" s="289" t="s">
        <v>152</v>
      </c>
      <c r="E23" s="290" t="s">
        <v>173</v>
      </c>
      <c r="F23" s="120" t="s">
        <v>15</v>
      </c>
      <c r="G23" s="328"/>
      <c r="H23" s="244"/>
      <c r="I23" s="245"/>
      <c r="J23" s="245"/>
      <c r="K23" s="245"/>
      <c r="L23" s="80"/>
      <c r="M23" s="80"/>
      <c r="N23" s="80"/>
      <c r="O23" s="80"/>
      <c r="P23" s="71"/>
      <c r="Q23" s="71"/>
      <c r="R23" s="71"/>
      <c r="S23" s="71"/>
      <c r="T23" s="71"/>
      <c r="U23" s="71"/>
      <c r="V23" s="71"/>
      <c r="W23" s="71"/>
      <c r="X23" s="245"/>
      <c r="Y23" s="73"/>
      <c r="AA23" s="206">
        <v>1849902184309</v>
      </c>
      <c r="AB23" s="40" t="s">
        <v>95</v>
      </c>
    </row>
    <row r="24" spans="1:28" s="40" customFormat="1" ht="16.350000000000001" customHeight="1" x14ac:dyDescent="0.5">
      <c r="A24" s="120">
        <v>18</v>
      </c>
      <c r="B24" s="336">
        <v>43734</v>
      </c>
      <c r="C24" s="288" t="s">
        <v>133</v>
      </c>
      <c r="D24" s="289" t="s">
        <v>247</v>
      </c>
      <c r="E24" s="290" t="s">
        <v>248</v>
      </c>
      <c r="F24" s="120" t="s">
        <v>16</v>
      </c>
      <c r="G24" s="323"/>
      <c r="H24" s="280"/>
      <c r="I24" s="80"/>
      <c r="J24" s="80"/>
      <c r="K24" s="80"/>
      <c r="L24" s="80"/>
      <c r="M24" s="80"/>
      <c r="N24" s="80"/>
      <c r="O24" s="80"/>
      <c r="P24" s="71"/>
      <c r="Q24" s="71"/>
      <c r="R24" s="71"/>
      <c r="S24" s="71"/>
      <c r="T24" s="71"/>
      <c r="U24" s="71"/>
      <c r="V24" s="71"/>
      <c r="W24" s="71"/>
      <c r="X24" s="245"/>
      <c r="Y24" s="73"/>
      <c r="AA24" s="206">
        <v>1849902201581</v>
      </c>
      <c r="AB24" s="40" t="s">
        <v>95</v>
      </c>
    </row>
    <row r="25" spans="1:28" s="40" customFormat="1" ht="16.350000000000001" customHeight="1" x14ac:dyDescent="0.5">
      <c r="A25" s="120">
        <v>19</v>
      </c>
      <c r="B25" s="336">
        <v>43738</v>
      </c>
      <c r="C25" s="288" t="s">
        <v>133</v>
      </c>
      <c r="D25" s="289" t="s">
        <v>249</v>
      </c>
      <c r="E25" s="290" t="s">
        <v>250</v>
      </c>
      <c r="F25" s="120" t="s">
        <v>13</v>
      </c>
      <c r="G25" s="323"/>
      <c r="H25" s="280"/>
      <c r="I25" s="80"/>
      <c r="J25" s="80"/>
      <c r="K25" s="80"/>
      <c r="L25" s="80"/>
      <c r="M25" s="80"/>
      <c r="N25" s="80"/>
      <c r="O25" s="80"/>
      <c r="P25" s="71"/>
      <c r="Q25" s="71"/>
      <c r="R25" s="71"/>
      <c r="S25" s="71"/>
      <c r="T25" s="71"/>
      <c r="U25" s="71"/>
      <c r="V25" s="71"/>
      <c r="W25" s="71"/>
      <c r="X25" s="245"/>
      <c r="Y25" s="73"/>
      <c r="AA25" s="206">
        <v>1103400200317</v>
      </c>
      <c r="AB25" s="40" t="s">
        <v>95</v>
      </c>
    </row>
    <row r="26" spans="1:28" s="40" customFormat="1" ht="15.95" customHeight="1" x14ac:dyDescent="0.5">
      <c r="A26" s="246">
        <v>20</v>
      </c>
      <c r="B26" s="801">
        <v>45617</v>
      </c>
      <c r="C26" s="694" t="s">
        <v>133</v>
      </c>
      <c r="D26" s="695" t="s">
        <v>253</v>
      </c>
      <c r="E26" s="696" t="s">
        <v>254</v>
      </c>
      <c r="F26" s="697" t="s">
        <v>17</v>
      </c>
      <c r="G26" s="325"/>
      <c r="H26" s="283"/>
      <c r="I26" s="101"/>
      <c r="J26" s="101"/>
      <c r="K26" s="101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2"/>
      <c r="W26" s="102"/>
      <c r="X26" s="270"/>
      <c r="Y26" s="271"/>
      <c r="AA26" s="281">
        <v>1849902223746</v>
      </c>
      <c r="AB26" s="282" t="s">
        <v>96</v>
      </c>
    </row>
    <row r="27" spans="1:28" s="40" customFormat="1" ht="15.95" customHeight="1" x14ac:dyDescent="0.5">
      <c r="A27" s="257">
        <v>21</v>
      </c>
      <c r="B27" s="802">
        <v>45618</v>
      </c>
      <c r="C27" s="710" t="s">
        <v>133</v>
      </c>
      <c r="D27" s="711" t="s">
        <v>251</v>
      </c>
      <c r="E27" s="712" t="s">
        <v>252</v>
      </c>
      <c r="F27" s="709" t="s">
        <v>14</v>
      </c>
      <c r="G27" s="337"/>
      <c r="H27" s="285"/>
      <c r="I27" s="55"/>
      <c r="J27" s="55"/>
      <c r="K27" s="55"/>
      <c r="L27" s="55"/>
      <c r="M27" s="55"/>
      <c r="N27" s="55"/>
      <c r="O27" s="55"/>
      <c r="P27" s="56"/>
      <c r="Q27" s="56"/>
      <c r="R27" s="56"/>
      <c r="S27" s="56"/>
      <c r="T27" s="56"/>
      <c r="U27" s="56"/>
      <c r="V27" s="56"/>
      <c r="W27" s="56"/>
      <c r="X27" s="286"/>
      <c r="Y27" s="58"/>
      <c r="AA27" s="281">
        <v>1849902144901</v>
      </c>
      <c r="AB27" s="282" t="s">
        <v>96</v>
      </c>
    </row>
    <row r="28" spans="1:28" s="40" customFormat="1" ht="16.350000000000001" customHeight="1" x14ac:dyDescent="0.5">
      <c r="A28" s="120">
        <v>22</v>
      </c>
      <c r="B28" s="322">
        <v>43290</v>
      </c>
      <c r="C28" s="288" t="s">
        <v>69</v>
      </c>
      <c r="D28" s="289" t="s">
        <v>255</v>
      </c>
      <c r="E28" s="290" t="s">
        <v>256</v>
      </c>
      <c r="F28" s="120" t="s">
        <v>15</v>
      </c>
      <c r="G28" s="323"/>
      <c r="H28" s="280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06">
        <v>1849902224483</v>
      </c>
      <c r="AB28" s="40" t="s">
        <v>95</v>
      </c>
    </row>
    <row r="29" spans="1:28" s="40" customFormat="1" ht="16.350000000000001" customHeight="1" x14ac:dyDescent="0.5">
      <c r="A29" s="120">
        <v>23</v>
      </c>
      <c r="B29" s="322">
        <v>43296</v>
      </c>
      <c r="C29" s="288" t="s">
        <v>69</v>
      </c>
      <c r="D29" s="289" t="s">
        <v>257</v>
      </c>
      <c r="E29" s="290" t="s">
        <v>258</v>
      </c>
      <c r="F29" s="120" t="s">
        <v>16</v>
      </c>
      <c r="G29" s="323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06">
        <v>1120300216430</v>
      </c>
      <c r="AB29" s="40" t="s">
        <v>95</v>
      </c>
    </row>
    <row r="30" spans="1:28" s="40" customFormat="1" ht="16.350000000000001" customHeight="1" x14ac:dyDescent="0.5">
      <c r="A30" s="120">
        <v>24</v>
      </c>
      <c r="B30" s="322">
        <v>43297</v>
      </c>
      <c r="C30" s="288" t="s">
        <v>69</v>
      </c>
      <c r="D30" s="289" t="s">
        <v>259</v>
      </c>
      <c r="E30" s="290" t="s">
        <v>260</v>
      </c>
      <c r="F30" s="120" t="s">
        <v>13</v>
      </c>
      <c r="G30" s="323"/>
      <c r="H30" s="280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06">
        <v>1849902234951</v>
      </c>
      <c r="AB30" s="40" t="s">
        <v>95</v>
      </c>
    </row>
    <row r="31" spans="1:28" s="40" customFormat="1" ht="15.95" customHeight="1" x14ac:dyDescent="0.5">
      <c r="A31" s="246">
        <v>25</v>
      </c>
      <c r="B31" s="324">
        <v>43300</v>
      </c>
      <c r="C31" s="338" t="s">
        <v>69</v>
      </c>
      <c r="D31" s="625" t="s">
        <v>261</v>
      </c>
      <c r="E31" s="339" t="s">
        <v>262</v>
      </c>
      <c r="F31" s="246" t="s">
        <v>17</v>
      </c>
      <c r="G31" s="340"/>
      <c r="H31" s="341"/>
      <c r="I31" s="342"/>
      <c r="J31" s="342"/>
      <c r="K31" s="342"/>
      <c r="L31" s="342"/>
      <c r="M31" s="342"/>
      <c r="N31" s="342"/>
      <c r="O31" s="342"/>
      <c r="P31" s="343"/>
      <c r="Q31" s="343"/>
      <c r="R31" s="343"/>
      <c r="S31" s="343"/>
      <c r="T31" s="343"/>
      <c r="U31" s="343"/>
      <c r="V31" s="343"/>
      <c r="W31" s="343"/>
      <c r="X31" s="344"/>
      <c r="Y31" s="271"/>
      <c r="AA31" s="206">
        <v>1839902175679</v>
      </c>
      <c r="AB31" s="40" t="s">
        <v>95</v>
      </c>
    </row>
    <row r="32" spans="1:28" s="40" customFormat="1" ht="15.95" customHeight="1" x14ac:dyDescent="0.5">
      <c r="A32" s="257">
        <v>26</v>
      </c>
      <c r="B32" s="317">
        <v>43328</v>
      </c>
      <c r="C32" s="318" t="s">
        <v>69</v>
      </c>
      <c r="D32" s="319" t="s">
        <v>263</v>
      </c>
      <c r="E32" s="320" t="s">
        <v>264</v>
      </c>
      <c r="F32" s="257" t="s">
        <v>14</v>
      </c>
      <c r="G32" s="321"/>
      <c r="H32" s="274"/>
      <c r="I32" s="275"/>
      <c r="J32" s="275"/>
      <c r="K32" s="275"/>
      <c r="L32" s="277"/>
      <c r="M32" s="277"/>
      <c r="N32" s="277"/>
      <c r="O32" s="277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06">
        <v>1849902197273</v>
      </c>
      <c r="AB32" s="40" t="s">
        <v>95</v>
      </c>
    </row>
    <row r="33" spans="1:28" s="40" customFormat="1" ht="16.350000000000001" customHeight="1" x14ac:dyDescent="0.5">
      <c r="A33" s="120">
        <v>27</v>
      </c>
      <c r="B33" s="322">
        <v>43331</v>
      </c>
      <c r="C33" s="288" t="s">
        <v>69</v>
      </c>
      <c r="D33" s="289" t="s">
        <v>265</v>
      </c>
      <c r="E33" s="290" t="s">
        <v>266</v>
      </c>
      <c r="F33" s="120" t="s">
        <v>15</v>
      </c>
      <c r="G33" s="323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06">
        <v>1103900304197</v>
      </c>
      <c r="AB33" s="40" t="s">
        <v>95</v>
      </c>
    </row>
    <row r="34" spans="1:28" s="40" customFormat="1" ht="16.350000000000001" customHeight="1" x14ac:dyDescent="0.5">
      <c r="A34" s="120">
        <v>28</v>
      </c>
      <c r="B34" s="322">
        <v>43333</v>
      </c>
      <c r="C34" s="288" t="s">
        <v>69</v>
      </c>
      <c r="D34" s="289" t="s">
        <v>267</v>
      </c>
      <c r="E34" s="290" t="s">
        <v>268</v>
      </c>
      <c r="F34" s="120" t="s">
        <v>16</v>
      </c>
      <c r="G34" s="328"/>
      <c r="H34" s="244"/>
      <c r="I34" s="245"/>
      <c r="J34" s="245"/>
      <c r="K34" s="245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06">
        <v>1849902221891</v>
      </c>
      <c r="AB34" s="40" t="s">
        <v>95</v>
      </c>
    </row>
    <row r="35" spans="1:28" s="40" customFormat="1" ht="16.350000000000001" customHeight="1" x14ac:dyDescent="0.5">
      <c r="A35" s="120">
        <v>29</v>
      </c>
      <c r="B35" s="322">
        <v>43335</v>
      </c>
      <c r="C35" s="288" t="s">
        <v>69</v>
      </c>
      <c r="D35" s="289" t="s">
        <v>269</v>
      </c>
      <c r="E35" s="290" t="s">
        <v>270</v>
      </c>
      <c r="F35" s="120" t="s">
        <v>13</v>
      </c>
      <c r="G35" s="323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06">
        <v>1849902177493</v>
      </c>
      <c r="AB35" s="40" t="s">
        <v>95</v>
      </c>
    </row>
    <row r="36" spans="1:28" s="40" customFormat="1" ht="15.95" customHeight="1" x14ac:dyDescent="0.5">
      <c r="A36" s="246">
        <v>30</v>
      </c>
      <c r="B36" s="324">
        <v>43365</v>
      </c>
      <c r="C36" s="292" t="s">
        <v>69</v>
      </c>
      <c r="D36" s="293" t="s">
        <v>271</v>
      </c>
      <c r="E36" s="294" t="s">
        <v>272</v>
      </c>
      <c r="F36" s="246" t="s">
        <v>14</v>
      </c>
      <c r="G36" s="325"/>
      <c r="H36" s="283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06">
        <v>1849902172165</v>
      </c>
      <c r="AB36" s="40" t="s">
        <v>95</v>
      </c>
    </row>
    <row r="37" spans="1:28" s="40" customFormat="1" ht="15.95" customHeight="1" x14ac:dyDescent="0.5">
      <c r="A37" s="257">
        <v>31</v>
      </c>
      <c r="B37" s="317">
        <v>43408</v>
      </c>
      <c r="C37" s="622" t="s">
        <v>69</v>
      </c>
      <c r="D37" s="623" t="s">
        <v>273</v>
      </c>
      <c r="E37" s="624" t="s">
        <v>274</v>
      </c>
      <c r="F37" s="257" t="s">
        <v>15</v>
      </c>
      <c r="G37" s="345"/>
      <c r="H37" s="626"/>
      <c r="I37" s="286"/>
      <c r="J37" s="286"/>
      <c r="K37" s="286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286"/>
      <c r="Y37" s="58"/>
      <c r="AA37" s="206">
        <v>1849902228535</v>
      </c>
      <c r="AB37" s="40" t="s">
        <v>95</v>
      </c>
    </row>
    <row r="38" spans="1:28" s="40" customFormat="1" ht="16.350000000000001" customHeight="1" x14ac:dyDescent="0.5">
      <c r="A38" s="120">
        <v>32</v>
      </c>
      <c r="B38" s="627">
        <v>43436</v>
      </c>
      <c r="C38" s="288" t="s">
        <v>69</v>
      </c>
      <c r="D38" s="289" t="s">
        <v>275</v>
      </c>
      <c r="E38" s="290" t="s">
        <v>276</v>
      </c>
      <c r="F38" s="120" t="s">
        <v>16</v>
      </c>
      <c r="G38" s="323"/>
      <c r="H38" s="280"/>
      <c r="I38" s="80"/>
      <c r="J38" s="80"/>
      <c r="K38" s="80"/>
      <c r="L38" s="245"/>
      <c r="M38" s="245"/>
      <c r="N38" s="245"/>
      <c r="O38" s="245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06">
        <v>1100704225708</v>
      </c>
      <c r="AB38" s="40" t="s">
        <v>95</v>
      </c>
    </row>
    <row r="39" spans="1:28" s="40" customFormat="1" ht="16.350000000000001" customHeight="1" x14ac:dyDescent="0.5">
      <c r="A39" s="120">
        <v>33</v>
      </c>
      <c r="B39" s="336">
        <v>43473</v>
      </c>
      <c r="C39" s="288" t="s">
        <v>69</v>
      </c>
      <c r="D39" s="289" t="s">
        <v>277</v>
      </c>
      <c r="E39" s="290" t="s">
        <v>278</v>
      </c>
      <c r="F39" s="120" t="s">
        <v>13</v>
      </c>
      <c r="G39" s="323"/>
      <c r="H39" s="280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06">
        <v>1849902193677</v>
      </c>
      <c r="AB39" s="40" t="s">
        <v>95</v>
      </c>
    </row>
    <row r="40" spans="1:28" s="40" customFormat="1" ht="16.350000000000001" customHeight="1" x14ac:dyDescent="0.5">
      <c r="A40" s="120">
        <v>34</v>
      </c>
      <c r="B40" s="336">
        <v>43487</v>
      </c>
      <c r="C40" s="288" t="s">
        <v>69</v>
      </c>
      <c r="D40" s="289" t="s">
        <v>279</v>
      </c>
      <c r="E40" s="290" t="s">
        <v>280</v>
      </c>
      <c r="F40" s="120" t="s">
        <v>17</v>
      </c>
      <c r="G40" s="328"/>
      <c r="H40" s="244"/>
      <c r="I40" s="245"/>
      <c r="J40" s="245"/>
      <c r="K40" s="245"/>
      <c r="L40" s="80"/>
      <c r="M40" s="80"/>
      <c r="N40" s="80"/>
      <c r="O40" s="80"/>
      <c r="P40" s="71"/>
      <c r="Q40" s="71"/>
      <c r="R40" s="71"/>
      <c r="S40" s="71"/>
      <c r="T40" s="71"/>
      <c r="U40" s="71"/>
      <c r="V40" s="71"/>
      <c r="W40" s="71"/>
      <c r="X40" s="245"/>
      <c r="Y40" s="73"/>
      <c r="AA40" s="206">
        <v>1849902241248</v>
      </c>
      <c r="AB40" s="40" t="s">
        <v>95</v>
      </c>
    </row>
    <row r="41" spans="1:28" s="40" customFormat="1" ht="15.95" customHeight="1" x14ac:dyDescent="0.5">
      <c r="A41" s="246">
        <v>35</v>
      </c>
      <c r="B41" s="628">
        <v>43744</v>
      </c>
      <c r="C41" s="338" t="s">
        <v>69</v>
      </c>
      <c r="D41" s="375" t="s">
        <v>281</v>
      </c>
      <c r="E41" s="339" t="s">
        <v>282</v>
      </c>
      <c r="F41" s="246" t="s">
        <v>14</v>
      </c>
      <c r="G41" s="629"/>
      <c r="H41" s="341"/>
      <c r="I41" s="342"/>
      <c r="J41" s="342"/>
      <c r="K41" s="342"/>
      <c r="L41" s="342"/>
      <c r="M41" s="342"/>
      <c r="N41" s="342"/>
      <c r="O41" s="342"/>
      <c r="P41" s="343"/>
      <c r="Q41" s="343"/>
      <c r="R41" s="343"/>
      <c r="S41" s="343"/>
      <c r="T41" s="343"/>
      <c r="U41" s="343"/>
      <c r="V41" s="343"/>
      <c r="W41" s="343"/>
      <c r="X41" s="344"/>
      <c r="Y41" s="271"/>
      <c r="AA41" s="206">
        <v>1849902195467</v>
      </c>
      <c r="AB41" s="40" t="s">
        <v>95</v>
      </c>
    </row>
    <row r="42" spans="1:28" s="40" customFormat="1" ht="15.95" customHeight="1" x14ac:dyDescent="0.5">
      <c r="A42" s="630"/>
      <c r="B42" s="631"/>
      <c r="C42" s="632"/>
      <c r="D42" s="633"/>
      <c r="E42" s="634"/>
      <c r="F42" s="630"/>
      <c r="G42" s="635"/>
      <c r="H42" s="636"/>
      <c r="I42" s="637"/>
      <c r="J42" s="637"/>
      <c r="K42" s="637"/>
      <c r="L42" s="637"/>
      <c r="M42" s="637"/>
      <c r="N42" s="637"/>
      <c r="O42" s="637"/>
      <c r="P42" s="638"/>
      <c r="Q42" s="638"/>
      <c r="R42" s="638"/>
      <c r="S42" s="638"/>
      <c r="T42" s="638"/>
      <c r="U42" s="638"/>
      <c r="V42" s="638"/>
      <c r="W42" s="638"/>
      <c r="X42" s="639"/>
      <c r="Y42" s="640"/>
      <c r="AA42" s="206">
        <v>1849902246258</v>
      </c>
      <c r="AB42" s="40" t="s">
        <v>95</v>
      </c>
    </row>
    <row r="43" spans="1:28" s="40" customFormat="1" ht="6" customHeight="1" x14ac:dyDescent="0.5">
      <c r="A43" s="180"/>
      <c r="B43" s="347"/>
      <c r="C43" s="180"/>
      <c r="D43" s="181"/>
      <c r="E43" s="178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78"/>
      <c r="Q43" s="178"/>
      <c r="R43" s="178"/>
      <c r="S43" s="178"/>
      <c r="T43" s="178"/>
      <c r="U43" s="178"/>
      <c r="V43" s="178"/>
      <c r="W43" s="178"/>
      <c r="X43" s="303"/>
      <c r="Y43" s="304"/>
      <c r="AA43" s="206"/>
    </row>
    <row r="44" spans="1:28" s="40" customFormat="1" ht="16.350000000000001" customHeight="1" x14ac:dyDescent="0.5">
      <c r="A44" s="178"/>
      <c r="B44" s="182" t="s">
        <v>24</v>
      </c>
      <c r="C44" s="180"/>
      <c r="E44" s="180">
        <f>I44+O44</f>
        <v>35</v>
      </c>
      <c r="F44" s="181" t="s">
        <v>6</v>
      </c>
      <c r="G44" s="182" t="s">
        <v>11</v>
      </c>
      <c r="H44" s="182"/>
      <c r="I44" s="180">
        <f>COUNTIF($C$7:$C$42,"ช")</f>
        <v>21</v>
      </c>
      <c r="J44" s="178"/>
      <c r="K44" s="183" t="s">
        <v>8</v>
      </c>
      <c r="L44" s="182"/>
      <c r="M44" s="179" t="s">
        <v>7</v>
      </c>
      <c r="N44" s="179"/>
      <c r="O44" s="180">
        <f>COUNTIF($C$7:$C$42,"ญ")</f>
        <v>14</v>
      </c>
      <c r="P44" s="178"/>
      <c r="Q44" s="183" t="s">
        <v>8</v>
      </c>
      <c r="X44" s="178"/>
      <c r="Y44" s="178"/>
      <c r="AA44" s="206"/>
    </row>
    <row r="45" spans="1:28" s="40" customFormat="1" ht="17.100000000000001" hidden="1" customHeight="1" x14ac:dyDescent="0.5">
      <c r="A45" s="184"/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AA45" s="206"/>
    </row>
    <row r="46" spans="1:28" ht="15" hidden="1" customHeight="1" x14ac:dyDescent="0.5">
      <c r="A46" s="184"/>
      <c r="B46" s="391"/>
      <c r="D46" s="111" t="s">
        <v>13</v>
      </c>
      <c r="E46" s="111">
        <f>COUNTIF($F$7:$F$42,"แดง")</f>
        <v>7</v>
      </c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</row>
    <row r="47" spans="1:28" ht="15" hidden="1" customHeight="1" x14ac:dyDescent="0.5">
      <c r="A47" s="184"/>
      <c r="B47" s="391"/>
      <c r="D47" s="111" t="s">
        <v>14</v>
      </c>
      <c r="E47" s="111">
        <f>COUNTIF($F$7:$F$42,"เหลือง")</f>
        <v>8</v>
      </c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</row>
    <row r="48" spans="1:28" ht="15" hidden="1" customHeight="1" x14ac:dyDescent="0.5">
      <c r="A48" s="184"/>
      <c r="B48" s="391"/>
      <c r="D48" s="111" t="s">
        <v>15</v>
      </c>
      <c r="E48" s="111">
        <f>COUNTIF($F$7:$F$42,"น้ำเงิน")</f>
        <v>7</v>
      </c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</row>
    <row r="49" spans="1:25" ht="15" hidden="1" customHeight="1" x14ac:dyDescent="0.5">
      <c r="A49" s="184"/>
      <c r="B49" s="391"/>
      <c r="D49" s="111" t="s">
        <v>16</v>
      </c>
      <c r="E49" s="111">
        <f>COUNTIF($F$7:$F$42,"ม่วง")</f>
        <v>7</v>
      </c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</row>
    <row r="50" spans="1:25" ht="15" hidden="1" customHeight="1" x14ac:dyDescent="0.5">
      <c r="A50" s="184"/>
      <c r="B50" s="391"/>
      <c r="D50" s="111" t="s">
        <v>17</v>
      </c>
      <c r="E50" s="111">
        <f>COUNTIF($F$7:$F$42,"ฟ้า")</f>
        <v>6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5" ht="15" hidden="1" customHeight="1" x14ac:dyDescent="0.5">
      <c r="A51" s="184"/>
      <c r="B51" s="391"/>
      <c r="D51" s="392" t="s">
        <v>5</v>
      </c>
      <c r="E51" s="392">
        <f>SUM(E46:E50)</f>
        <v>35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3" spans="1:25" ht="15" customHeight="1" x14ac:dyDescent="0.5">
      <c r="C53" s="400"/>
      <c r="D53" s="40"/>
      <c r="E53" s="40"/>
    </row>
  </sheetData>
  <sortState xmlns:xlrd2="http://schemas.microsoft.com/office/spreadsheetml/2017/richdata2" ref="B26:AB27">
    <sortCondition ref="D26:D27"/>
  </sortState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6"/>
  <sheetViews>
    <sheetView topLeftCell="A7" zoomScale="120" zoomScaleNormal="120" workbookViewId="0">
      <selection activeCell="AC22" sqref="AC22"/>
    </sheetView>
  </sheetViews>
  <sheetFormatPr defaultColWidth="9.140625" defaultRowHeight="15" customHeight="1" x14ac:dyDescent="0.5"/>
  <cols>
    <col min="1" max="1" width="4.85546875" style="25" customWidth="1"/>
    <col min="2" max="2" width="9.85546875" style="310" customWidth="1"/>
    <col min="3" max="3" width="3.140625" style="311" customWidth="1"/>
    <col min="4" max="4" width="12" style="195" customWidth="1"/>
    <col min="5" max="5" width="11" style="195" customWidth="1"/>
    <col min="6" max="6" width="5.140625" style="25" customWidth="1"/>
    <col min="7" max="25" width="3" style="25" customWidth="1"/>
    <col min="26" max="26" width="4.42578125" style="25" hidden="1" customWidth="1"/>
    <col min="27" max="27" width="22" style="198" hidden="1" customWidth="1"/>
    <col min="28" max="28" width="11.85546875" style="25" hidden="1" customWidth="1"/>
    <col min="29" max="16384" width="9.140625" style="25"/>
  </cols>
  <sheetData>
    <row r="1" spans="1:28" ht="18" customHeight="1" x14ac:dyDescent="0.5">
      <c r="B1" s="196" t="s">
        <v>57</v>
      </c>
      <c r="C1" s="197"/>
      <c r="D1" s="28"/>
      <c r="E1" s="29" t="str">
        <f>'ยอด ม.4'!D1</f>
        <v xml:space="preserve">      ภาคเรียนที่ 1  ปีการศึกษา 2569</v>
      </c>
      <c r="F1" s="31"/>
      <c r="M1" s="25" t="s">
        <v>25</v>
      </c>
      <c r="R1" s="25" t="str">
        <f>'ยอด ม.4'!B8</f>
        <v>นายจิรัฏฐ์  เนียนเถ้อ</v>
      </c>
    </row>
    <row r="2" spans="1:28" ht="18" customHeight="1" x14ac:dyDescent="0.5">
      <c r="B2" s="199" t="s">
        <v>47</v>
      </c>
      <c r="C2" s="197"/>
      <c r="D2" s="28"/>
      <c r="E2" s="29" t="s">
        <v>55</v>
      </c>
      <c r="M2" s="25" t="s">
        <v>48</v>
      </c>
      <c r="R2" s="25" t="str">
        <f>'ยอด ม.4'!B9</f>
        <v>Ms. Andrea Ruth Polanski</v>
      </c>
    </row>
    <row r="3" spans="1:28" s="35" customFormat="1" ht="17.25" customHeight="1" x14ac:dyDescent="0.5">
      <c r="A3" s="31" t="s">
        <v>859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49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50</v>
      </c>
      <c r="W4" s="884">
        <f>'ยอด ม.4'!F8</f>
        <v>737</v>
      </c>
      <c r="X4" s="884"/>
      <c r="AA4" s="198"/>
    </row>
    <row r="5" spans="1:28" s="40" customFormat="1" ht="18" customHeight="1" x14ac:dyDescent="0.5">
      <c r="A5" s="885" t="s">
        <v>0</v>
      </c>
      <c r="B5" s="887" t="s">
        <v>1</v>
      </c>
      <c r="C5" s="896" t="s">
        <v>2</v>
      </c>
      <c r="D5" s="898" t="s">
        <v>9</v>
      </c>
      <c r="E5" s="900" t="s">
        <v>4</v>
      </c>
      <c r="F5" s="885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12"/>
      <c r="Y5" s="313"/>
      <c r="AA5" s="206"/>
    </row>
    <row r="6" spans="1:28" s="40" customFormat="1" ht="18" customHeight="1" x14ac:dyDescent="0.5">
      <c r="A6" s="886"/>
      <c r="B6" s="888"/>
      <c r="C6" s="897"/>
      <c r="D6" s="899"/>
      <c r="E6" s="901"/>
      <c r="F6" s="895"/>
      <c r="G6" s="314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15"/>
      <c r="Y6" s="316"/>
      <c r="AA6" s="212" t="s">
        <v>93</v>
      </c>
      <c r="AB6" s="214" t="s">
        <v>94</v>
      </c>
    </row>
    <row r="7" spans="1:28" s="40" customFormat="1" ht="16.350000000000001" customHeight="1" x14ac:dyDescent="0.5">
      <c r="A7" s="257">
        <v>1</v>
      </c>
      <c r="B7" s="317">
        <v>43272</v>
      </c>
      <c r="C7" s="318" t="s">
        <v>133</v>
      </c>
      <c r="D7" s="319" t="s">
        <v>357</v>
      </c>
      <c r="E7" s="320" t="s">
        <v>358</v>
      </c>
      <c r="F7" s="257" t="s">
        <v>15</v>
      </c>
      <c r="G7" s="351"/>
      <c r="H7" s="352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06">
        <v>1849902198326</v>
      </c>
      <c r="AB7" s="40" t="s">
        <v>95</v>
      </c>
    </row>
    <row r="8" spans="1:28" s="40" customFormat="1" ht="16.350000000000001" customHeight="1" x14ac:dyDescent="0.5">
      <c r="A8" s="120">
        <v>2</v>
      </c>
      <c r="B8" s="322">
        <v>43276</v>
      </c>
      <c r="C8" s="288" t="s">
        <v>133</v>
      </c>
      <c r="D8" s="289" t="s">
        <v>359</v>
      </c>
      <c r="E8" s="290" t="s">
        <v>360</v>
      </c>
      <c r="F8" s="120" t="s">
        <v>16</v>
      </c>
      <c r="G8" s="353"/>
      <c r="H8" s="354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06">
        <v>1907500057083</v>
      </c>
      <c r="AB8" s="40" t="s">
        <v>95</v>
      </c>
    </row>
    <row r="9" spans="1:28" s="40" customFormat="1" ht="16.350000000000001" customHeight="1" x14ac:dyDescent="0.5">
      <c r="A9" s="120">
        <v>3</v>
      </c>
      <c r="B9" s="322">
        <v>43283</v>
      </c>
      <c r="C9" s="288" t="s">
        <v>133</v>
      </c>
      <c r="D9" s="289" t="s">
        <v>361</v>
      </c>
      <c r="E9" s="290" t="s">
        <v>362</v>
      </c>
      <c r="F9" s="120" t="s">
        <v>13</v>
      </c>
      <c r="G9" s="353"/>
      <c r="H9" s="354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06">
        <v>1849902199403</v>
      </c>
      <c r="AB9" s="40" t="s">
        <v>95</v>
      </c>
    </row>
    <row r="10" spans="1:28" s="40" customFormat="1" ht="16.350000000000001" customHeight="1" x14ac:dyDescent="0.5">
      <c r="A10" s="120">
        <v>4</v>
      </c>
      <c r="B10" s="322">
        <v>43284</v>
      </c>
      <c r="C10" s="288" t="s">
        <v>133</v>
      </c>
      <c r="D10" s="289" t="s">
        <v>1072</v>
      </c>
      <c r="E10" s="290" t="s">
        <v>1073</v>
      </c>
      <c r="F10" s="120" t="s">
        <v>17</v>
      </c>
      <c r="G10" s="353"/>
      <c r="H10" s="354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06">
        <v>1849902284982</v>
      </c>
      <c r="AB10" s="40" t="s">
        <v>95</v>
      </c>
    </row>
    <row r="11" spans="1:28" s="40" customFormat="1" ht="16.350000000000001" customHeight="1" x14ac:dyDescent="0.5">
      <c r="A11" s="246">
        <v>5</v>
      </c>
      <c r="B11" s="324">
        <v>43285</v>
      </c>
      <c r="C11" s="292" t="s">
        <v>133</v>
      </c>
      <c r="D11" s="293" t="s">
        <v>363</v>
      </c>
      <c r="E11" s="294" t="s">
        <v>364</v>
      </c>
      <c r="F11" s="246" t="s">
        <v>14</v>
      </c>
      <c r="G11" s="355"/>
      <c r="H11" s="356"/>
      <c r="I11" s="101"/>
      <c r="J11" s="101"/>
      <c r="K11" s="101"/>
      <c r="L11" s="270"/>
      <c r="M11" s="270"/>
      <c r="N11" s="270"/>
      <c r="O11" s="270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06">
        <v>1849902208704</v>
      </c>
      <c r="AB11" s="40" t="s">
        <v>95</v>
      </c>
    </row>
    <row r="12" spans="1:28" s="40" customFormat="1" ht="16.350000000000001" customHeight="1" x14ac:dyDescent="0.5">
      <c r="A12" s="257">
        <v>6</v>
      </c>
      <c r="B12" s="317">
        <v>43301</v>
      </c>
      <c r="C12" s="318" t="s">
        <v>133</v>
      </c>
      <c r="D12" s="319" t="s">
        <v>365</v>
      </c>
      <c r="E12" s="320" t="s">
        <v>366</v>
      </c>
      <c r="F12" s="257" t="s">
        <v>15</v>
      </c>
      <c r="G12" s="351"/>
      <c r="H12" s="352"/>
      <c r="I12" s="275"/>
      <c r="J12" s="275"/>
      <c r="K12" s="275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06">
        <v>1849902233237</v>
      </c>
      <c r="AB12" s="40" t="s">
        <v>95</v>
      </c>
    </row>
    <row r="13" spans="1:28" s="40" customFormat="1" ht="16.5" customHeight="1" x14ac:dyDescent="0.5">
      <c r="A13" s="120">
        <v>7</v>
      </c>
      <c r="B13" s="322">
        <v>43305</v>
      </c>
      <c r="C13" s="288" t="s">
        <v>133</v>
      </c>
      <c r="D13" s="289" t="s">
        <v>367</v>
      </c>
      <c r="E13" s="290" t="s">
        <v>368</v>
      </c>
      <c r="F13" s="120" t="s">
        <v>16</v>
      </c>
      <c r="G13" s="357"/>
      <c r="H13" s="358"/>
      <c r="I13" s="245"/>
      <c r="J13" s="245"/>
      <c r="K13" s="245"/>
      <c r="L13" s="245"/>
      <c r="M13" s="245"/>
      <c r="N13" s="245"/>
      <c r="O13" s="245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06">
        <v>1849902183230</v>
      </c>
      <c r="AB13" s="40" t="s">
        <v>95</v>
      </c>
    </row>
    <row r="14" spans="1:28" s="40" customFormat="1" ht="16.350000000000001" customHeight="1" x14ac:dyDescent="0.5">
      <c r="A14" s="120">
        <v>8</v>
      </c>
      <c r="B14" s="322">
        <v>43306</v>
      </c>
      <c r="C14" s="288" t="s">
        <v>133</v>
      </c>
      <c r="D14" s="289" t="s">
        <v>369</v>
      </c>
      <c r="E14" s="290" t="s">
        <v>370</v>
      </c>
      <c r="F14" s="120" t="s">
        <v>13</v>
      </c>
      <c r="G14" s="357"/>
      <c r="H14" s="358"/>
      <c r="I14" s="245"/>
      <c r="J14" s="245"/>
      <c r="K14" s="245"/>
      <c r="L14" s="245"/>
      <c r="M14" s="245"/>
      <c r="N14" s="245"/>
      <c r="O14" s="245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06">
        <v>1849902203851</v>
      </c>
      <c r="AB14" s="40" t="s">
        <v>95</v>
      </c>
    </row>
    <row r="15" spans="1:28" s="40" customFormat="1" ht="16.350000000000001" customHeight="1" x14ac:dyDescent="0.5">
      <c r="A15" s="120">
        <v>9</v>
      </c>
      <c r="B15" s="322">
        <v>43312</v>
      </c>
      <c r="C15" s="288" t="s">
        <v>133</v>
      </c>
      <c r="D15" s="289" t="s">
        <v>371</v>
      </c>
      <c r="E15" s="290" t="s">
        <v>372</v>
      </c>
      <c r="F15" s="120" t="s">
        <v>17</v>
      </c>
      <c r="G15" s="353"/>
      <c r="H15" s="354"/>
      <c r="I15" s="80"/>
      <c r="J15" s="80"/>
      <c r="K15" s="80"/>
      <c r="L15" s="2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06">
        <v>1849902225463</v>
      </c>
      <c r="AB15" s="40" t="s">
        <v>95</v>
      </c>
    </row>
    <row r="16" spans="1:28" s="40" customFormat="1" ht="16.350000000000001" customHeight="1" x14ac:dyDescent="0.5">
      <c r="A16" s="246">
        <v>10</v>
      </c>
      <c r="B16" s="359">
        <v>43317</v>
      </c>
      <c r="C16" s="292" t="s">
        <v>133</v>
      </c>
      <c r="D16" s="360" t="s">
        <v>373</v>
      </c>
      <c r="E16" s="361" t="s">
        <v>374</v>
      </c>
      <c r="F16" s="246" t="s">
        <v>14</v>
      </c>
      <c r="G16" s="362"/>
      <c r="H16" s="363"/>
      <c r="I16" s="253"/>
      <c r="J16" s="253"/>
      <c r="K16" s="253"/>
      <c r="L16" s="253"/>
      <c r="M16" s="253"/>
      <c r="N16" s="253"/>
      <c r="O16" s="253"/>
      <c r="P16" s="254"/>
      <c r="Q16" s="254"/>
      <c r="R16" s="254"/>
      <c r="S16" s="254"/>
      <c r="T16" s="254"/>
      <c r="U16" s="254"/>
      <c r="V16" s="254"/>
      <c r="W16" s="254"/>
      <c r="X16" s="255"/>
      <c r="Y16" s="256"/>
      <c r="AA16" s="206">
        <v>1849300155335</v>
      </c>
      <c r="AB16" s="40" t="s">
        <v>95</v>
      </c>
    </row>
    <row r="17" spans="1:28" s="40" customFormat="1" ht="16.350000000000001" customHeight="1" x14ac:dyDescent="0.5">
      <c r="A17" s="257">
        <v>11</v>
      </c>
      <c r="B17" s="364">
        <v>43322</v>
      </c>
      <c r="C17" s="318" t="s">
        <v>133</v>
      </c>
      <c r="D17" s="319" t="s">
        <v>375</v>
      </c>
      <c r="E17" s="320" t="s">
        <v>376</v>
      </c>
      <c r="F17" s="257" t="s">
        <v>15</v>
      </c>
      <c r="G17" s="351"/>
      <c r="H17" s="352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06">
        <v>1839902137670</v>
      </c>
      <c r="AB17" s="40" t="s">
        <v>95</v>
      </c>
    </row>
    <row r="18" spans="1:28" s="40" customFormat="1" ht="16.350000000000001" customHeight="1" x14ac:dyDescent="0.5">
      <c r="A18" s="120">
        <v>12</v>
      </c>
      <c r="B18" s="336">
        <v>43323</v>
      </c>
      <c r="C18" s="288" t="s">
        <v>133</v>
      </c>
      <c r="D18" s="289" t="s">
        <v>377</v>
      </c>
      <c r="E18" s="290" t="s">
        <v>378</v>
      </c>
      <c r="F18" s="120" t="s">
        <v>16</v>
      </c>
      <c r="G18" s="353"/>
      <c r="H18" s="354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06">
        <v>1849902234136</v>
      </c>
      <c r="AB18" s="40" t="s">
        <v>95</v>
      </c>
    </row>
    <row r="19" spans="1:28" s="40" customFormat="1" ht="16.350000000000001" customHeight="1" x14ac:dyDescent="0.5">
      <c r="A19" s="120">
        <v>13</v>
      </c>
      <c r="B19" s="336">
        <v>43338</v>
      </c>
      <c r="C19" s="291" t="s">
        <v>133</v>
      </c>
      <c r="D19" s="365" t="s">
        <v>379</v>
      </c>
      <c r="E19" s="366" t="s">
        <v>380</v>
      </c>
      <c r="F19" s="120" t="s">
        <v>13</v>
      </c>
      <c r="G19" s="367"/>
      <c r="H19" s="237"/>
      <c r="I19" s="238"/>
      <c r="J19" s="238"/>
      <c r="K19" s="238"/>
      <c r="L19" s="238"/>
      <c r="M19" s="238"/>
      <c r="N19" s="238"/>
      <c r="O19" s="238"/>
      <c r="P19" s="239"/>
      <c r="Q19" s="239"/>
      <c r="R19" s="239"/>
      <c r="S19" s="239"/>
      <c r="T19" s="239"/>
      <c r="U19" s="239"/>
      <c r="V19" s="239"/>
      <c r="W19" s="239"/>
      <c r="X19" s="240"/>
      <c r="Y19" s="241"/>
      <c r="AA19" s="206">
        <v>1104500111821</v>
      </c>
      <c r="AB19" s="40" t="s">
        <v>95</v>
      </c>
    </row>
    <row r="20" spans="1:28" s="40" customFormat="1" ht="16.350000000000001" customHeight="1" x14ac:dyDescent="0.5">
      <c r="A20" s="120">
        <v>14</v>
      </c>
      <c r="B20" s="368">
        <v>43376</v>
      </c>
      <c r="C20" s="291" t="s">
        <v>133</v>
      </c>
      <c r="D20" s="369" t="s">
        <v>381</v>
      </c>
      <c r="E20" s="366" t="s">
        <v>355</v>
      </c>
      <c r="F20" s="120" t="s">
        <v>17</v>
      </c>
      <c r="G20" s="367"/>
      <c r="H20" s="237"/>
      <c r="I20" s="238"/>
      <c r="J20" s="238"/>
      <c r="K20" s="238"/>
      <c r="L20" s="238"/>
      <c r="M20" s="238"/>
      <c r="N20" s="238"/>
      <c r="O20" s="238"/>
      <c r="P20" s="239"/>
      <c r="Q20" s="239"/>
      <c r="R20" s="239"/>
      <c r="S20" s="239"/>
      <c r="T20" s="239"/>
      <c r="U20" s="239"/>
      <c r="V20" s="239"/>
      <c r="W20" s="239"/>
      <c r="X20" s="240"/>
      <c r="Y20" s="241"/>
      <c r="AA20" s="206">
        <v>1849902190538</v>
      </c>
      <c r="AB20" s="40" t="s">
        <v>95</v>
      </c>
    </row>
    <row r="21" spans="1:28" s="40" customFormat="1" ht="16.350000000000001" customHeight="1" x14ac:dyDescent="0.5">
      <c r="A21" s="246">
        <v>15</v>
      </c>
      <c r="B21" s="324">
        <v>43392</v>
      </c>
      <c r="C21" s="292" t="s">
        <v>133</v>
      </c>
      <c r="D21" s="293" t="s">
        <v>138</v>
      </c>
      <c r="E21" s="294" t="s">
        <v>382</v>
      </c>
      <c r="F21" s="246" t="s">
        <v>14</v>
      </c>
      <c r="G21" s="370"/>
      <c r="H21" s="371"/>
      <c r="I21" s="270"/>
      <c r="J21" s="270"/>
      <c r="K21" s="270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06">
        <v>1849902208631</v>
      </c>
      <c r="AB21" s="40" t="s">
        <v>95</v>
      </c>
    </row>
    <row r="22" spans="1:28" s="40" customFormat="1" ht="16.350000000000001" customHeight="1" x14ac:dyDescent="0.5">
      <c r="A22" s="257">
        <v>16</v>
      </c>
      <c r="B22" s="317">
        <v>43720</v>
      </c>
      <c r="C22" s="318" t="s">
        <v>133</v>
      </c>
      <c r="D22" s="319" t="s">
        <v>383</v>
      </c>
      <c r="E22" s="320" t="s">
        <v>384</v>
      </c>
      <c r="F22" s="257" t="s">
        <v>15</v>
      </c>
      <c r="G22" s="351"/>
      <c r="H22" s="352"/>
      <c r="I22" s="275"/>
      <c r="J22" s="275"/>
      <c r="K22" s="275"/>
      <c r="L22" s="275"/>
      <c r="M22" s="275"/>
      <c r="N22" s="275"/>
      <c r="O22" s="275"/>
      <c r="P22" s="276"/>
      <c r="Q22" s="276"/>
      <c r="R22" s="276"/>
      <c r="S22" s="276"/>
      <c r="T22" s="276"/>
      <c r="U22" s="276"/>
      <c r="V22" s="276"/>
      <c r="W22" s="276"/>
      <c r="X22" s="277"/>
      <c r="Y22" s="58"/>
      <c r="AA22" s="206">
        <v>1839902184864</v>
      </c>
      <c r="AB22" s="40" t="s">
        <v>95</v>
      </c>
    </row>
    <row r="23" spans="1:28" s="40" customFormat="1" ht="16.350000000000001" customHeight="1" x14ac:dyDescent="0.5">
      <c r="A23" s="120">
        <v>17</v>
      </c>
      <c r="B23" s="698">
        <v>45619</v>
      </c>
      <c r="C23" s="699" t="s">
        <v>133</v>
      </c>
      <c r="D23" s="700" t="s">
        <v>385</v>
      </c>
      <c r="E23" s="701" t="s">
        <v>386</v>
      </c>
      <c r="F23" s="702" t="s">
        <v>16</v>
      </c>
      <c r="G23" s="353"/>
      <c r="H23" s="354"/>
      <c r="I23" s="80"/>
      <c r="J23" s="80"/>
      <c r="K23" s="80"/>
      <c r="L23" s="80"/>
      <c r="M23" s="80"/>
      <c r="N23" s="80"/>
      <c r="O23" s="80"/>
      <c r="P23" s="71"/>
      <c r="Q23" s="71"/>
      <c r="R23" s="71"/>
      <c r="S23" s="71"/>
      <c r="T23" s="71"/>
      <c r="U23" s="71"/>
      <c r="V23" s="71"/>
      <c r="W23" s="71"/>
      <c r="X23" s="245"/>
      <c r="Y23" s="73"/>
      <c r="AA23" s="719">
        <v>1849902189882</v>
      </c>
      <c r="AB23" s="720" t="s">
        <v>98</v>
      </c>
    </row>
    <row r="24" spans="1:28" s="40" customFormat="1" ht="16.350000000000001" customHeight="1" x14ac:dyDescent="0.5">
      <c r="A24" s="120">
        <v>18</v>
      </c>
      <c r="B24" s="368">
        <v>43294</v>
      </c>
      <c r="C24" s="291" t="s">
        <v>69</v>
      </c>
      <c r="D24" s="365" t="s">
        <v>387</v>
      </c>
      <c r="E24" s="366" t="s">
        <v>388</v>
      </c>
      <c r="F24" s="120" t="s">
        <v>13</v>
      </c>
      <c r="G24" s="367"/>
      <c r="H24" s="237"/>
      <c r="I24" s="238"/>
      <c r="J24" s="238"/>
      <c r="K24" s="238"/>
      <c r="L24" s="238"/>
      <c r="M24" s="238"/>
      <c r="N24" s="238"/>
      <c r="O24" s="238"/>
      <c r="P24" s="239"/>
      <c r="Q24" s="239"/>
      <c r="R24" s="239"/>
      <c r="S24" s="239"/>
      <c r="T24" s="239"/>
      <c r="U24" s="239"/>
      <c r="V24" s="239"/>
      <c r="W24" s="239"/>
      <c r="X24" s="240"/>
      <c r="Y24" s="241"/>
      <c r="AA24" s="206">
        <v>1849902252487</v>
      </c>
      <c r="AB24" s="40" t="s">
        <v>95</v>
      </c>
    </row>
    <row r="25" spans="1:28" s="40" customFormat="1" ht="16.350000000000001" customHeight="1" x14ac:dyDescent="0.5">
      <c r="A25" s="120">
        <v>19</v>
      </c>
      <c r="B25" s="336">
        <v>43295</v>
      </c>
      <c r="C25" s="291" t="s">
        <v>69</v>
      </c>
      <c r="D25" s="365" t="s">
        <v>389</v>
      </c>
      <c r="E25" s="366" t="s">
        <v>390</v>
      </c>
      <c r="F25" s="120" t="s">
        <v>17</v>
      </c>
      <c r="G25" s="372"/>
      <c r="H25" s="237"/>
      <c r="I25" s="238"/>
      <c r="J25" s="238"/>
      <c r="K25" s="238"/>
      <c r="L25" s="238"/>
      <c r="M25" s="238"/>
      <c r="N25" s="238"/>
      <c r="O25" s="238"/>
      <c r="P25" s="239"/>
      <c r="Q25" s="239"/>
      <c r="R25" s="239"/>
      <c r="S25" s="239"/>
      <c r="T25" s="239"/>
      <c r="U25" s="239"/>
      <c r="V25" s="239"/>
      <c r="W25" s="239"/>
      <c r="X25" s="240"/>
      <c r="Y25" s="241"/>
      <c r="AA25" s="206">
        <v>1849902231854</v>
      </c>
      <c r="AB25" s="40" t="s">
        <v>95</v>
      </c>
    </row>
    <row r="26" spans="1:28" s="40" customFormat="1" ht="16.350000000000001" customHeight="1" x14ac:dyDescent="0.5">
      <c r="A26" s="246">
        <v>20</v>
      </c>
      <c r="B26" s="628">
        <v>43298</v>
      </c>
      <c r="C26" s="292" t="s">
        <v>69</v>
      </c>
      <c r="D26" s="293" t="s">
        <v>391</v>
      </c>
      <c r="E26" s="294" t="s">
        <v>392</v>
      </c>
      <c r="F26" s="246" t="s">
        <v>14</v>
      </c>
      <c r="G26" s="370"/>
      <c r="H26" s="371"/>
      <c r="I26" s="270"/>
      <c r="J26" s="270"/>
      <c r="K26" s="270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2"/>
      <c r="W26" s="102"/>
      <c r="X26" s="270"/>
      <c r="Y26" s="271"/>
      <c r="AA26" s="206">
        <v>1103704576961</v>
      </c>
      <c r="AB26" s="40" t="s">
        <v>95</v>
      </c>
    </row>
    <row r="27" spans="1:28" s="40" customFormat="1" ht="16.350000000000001" customHeight="1" x14ac:dyDescent="0.5">
      <c r="A27" s="257">
        <v>21</v>
      </c>
      <c r="B27" s="641">
        <v>43299</v>
      </c>
      <c r="C27" s="622" t="s">
        <v>69</v>
      </c>
      <c r="D27" s="623" t="s">
        <v>393</v>
      </c>
      <c r="E27" s="624" t="s">
        <v>394</v>
      </c>
      <c r="F27" s="257" t="s">
        <v>15</v>
      </c>
      <c r="G27" s="373"/>
      <c r="H27" s="374"/>
      <c r="I27" s="55"/>
      <c r="J27" s="55"/>
      <c r="K27" s="55"/>
      <c r="L27" s="55"/>
      <c r="M27" s="55"/>
      <c r="N27" s="55"/>
      <c r="O27" s="55"/>
      <c r="P27" s="56"/>
      <c r="Q27" s="56"/>
      <c r="R27" s="56"/>
      <c r="S27" s="56"/>
      <c r="T27" s="56"/>
      <c r="U27" s="56"/>
      <c r="V27" s="56"/>
      <c r="W27" s="56"/>
      <c r="X27" s="286"/>
      <c r="Y27" s="58"/>
      <c r="AA27" s="206">
        <v>1909803650700</v>
      </c>
      <c r="AB27" s="40" t="s">
        <v>95</v>
      </c>
    </row>
    <row r="28" spans="1:28" s="40" customFormat="1" ht="16.350000000000001" customHeight="1" x14ac:dyDescent="0.5">
      <c r="A28" s="120">
        <v>22</v>
      </c>
      <c r="B28" s="642">
        <v>43324</v>
      </c>
      <c r="C28" s="288" t="s">
        <v>69</v>
      </c>
      <c r="D28" s="289" t="s">
        <v>395</v>
      </c>
      <c r="E28" s="290" t="s">
        <v>396</v>
      </c>
      <c r="F28" s="120" t="s">
        <v>16</v>
      </c>
      <c r="G28" s="353"/>
      <c r="H28" s="354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06">
        <v>1849902185941</v>
      </c>
      <c r="AB28" s="40" t="s">
        <v>95</v>
      </c>
    </row>
    <row r="29" spans="1:28" s="40" customFormat="1" ht="16.350000000000001" customHeight="1" x14ac:dyDescent="0.5">
      <c r="A29" s="120">
        <v>23</v>
      </c>
      <c r="B29" s="322">
        <v>43326</v>
      </c>
      <c r="C29" s="288" t="s">
        <v>69</v>
      </c>
      <c r="D29" s="289" t="s">
        <v>397</v>
      </c>
      <c r="E29" s="290" t="s">
        <v>398</v>
      </c>
      <c r="F29" s="120" t="s">
        <v>13</v>
      </c>
      <c r="G29" s="357"/>
      <c r="H29" s="358"/>
      <c r="I29" s="245"/>
      <c r="J29" s="245"/>
      <c r="K29" s="245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06">
        <v>1849902230068</v>
      </c>
      <c r="AB29" s="40" t="s">
        <v>95</v>
      </c>
    </row>
    <row r="30" spans="1:28" s="40" customFormat="1" ht="16.350000000000001" customHeight="1" x14ac:dyDescent="0.5">
      <c r="A30" s="120">
        <v>24</v>
      </c>
      <c r="B30" s="322">
        <v>43334</v>
      </c>
      <c r="C30" s="288" t="s">
        <v>69</v>
      </c>
      <c r="D30" s="289" t="s">
        <v>399</v>
      </c>
      <c r="E30" s="290" t="s">
        <v>400</v>
      </c>
      <c r="F30" s="120" t="s">
        <v>17</v>
      </c>
      <c r="G30" s="353"/>
      <c r="H30" s="354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06">
        <v>1849902253041</v>
      </c>
      <c r="AB30" s="40" t="s">
        <v>95</v>
      </c>
    </row>
    <row r="31" spans="1:28" s="40" customFormat="1" ht="16.350000000000001" customHeight="1" x14ac:dyDescent="0.5">
      <c r="A31" s="246">
        <v>25</v>
      </c>
      <c r="B31" s="324">
        <v>43369</v>
      </c>
      <c r="C31" s="338" t="s">
        <v>69</v>
      </c>
      <c r="D31" s="375" t="s">
        <v>401</v>
      </c>
      <c r="E31" s="339" t="s">
        <v>402</v>
      </c>
      <c r="F31" s="246" t="s">
        <v>14</v>
      </c>
      <c r="G31" s="376"/>
      <c r="H31" s="377"/>
      <c r="I31" s="342"/>
      <c r="J31" s="342"/>
      <c r="K31" s="342"/>
      <c r="L31" s="342"/>
      <c r="M31" s="342"/>
      <c r="N31" s="342"/>
      <c r="O31" s="342"/>
      <c r="P31" s="343"/>
      <c r="Q31" s="343"/>
      <c r="R31" s="343"/>
      <c r="S31" s="343"/>
      <c r="T31" s="343"/>
      <c r="U31" s="343"/>
      <c r="V31" s="343"/>
      <c r="W31" s="343"/>
      <c r="X31" s="344"/>
      <c r="Y31" s="271"/>
      <c r="AA31" s="206">
        <v>1849902195441</v>
      </c>
      <c r="AB31" s="40" t="s">
        <v>95</v>
      </c>
    </row>
    <row r="32" spans="1:28" s="40" customFormat="1" ht="16.350000000000001" customHeight="1" x14ac:dyDescent="0.5">
      <c r="A32" s="257">
        <v>26</v>
      </c>
      <c r="B32" s="317">
        <v>43401</v>
      </c>
      <c r="C32" s="318" t="s">
        <v>69</v>
      </c>
      <c r="D32" s="319" t="s">
        <v>403</v>
      </c>
      <c r="E32" s="320" t="s">
        <v>404</v>
      </c>
      <c r="F32" s="257" t="s">
        <v>15</v>
      </c>
      <c r="G32" s="351"/>
      <c r="H32" s="352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06">
        <v>1103704577526</v>
      </c>
      <c r="AB32" s="40" t="s">
        <v>95</v>
      </c>
    </row>
    <row r="33" spans="1:28" s="40" customFormat="1" ht="16.350000000000001" customHeight="1" x14ac:dyDescent="0.5">
      <c r="A33" s="120">
        <v>27</v>
      </c>
      <c r="B33" s="368">
        <v>43405</v>
      </c>
      <c r="C33" s="291" t="s">
        <v>69</v>
      </c>
      <c r="D33" s="365" t="s">
        <v>405</v>
      </c>
      <c r="E33" s="366" t="s">
        <v>406</v>
      </c>
      <c r="F33" s="120" t="s">
        <v>16</v>
      </c>
      <c r="G33" s="367"/>
      <c r="H33" s="237"/>
      <c r="I33" s="238"/>
      <c r="J33" s="238"/>
      <c r="K33" s="238"/>
      <c r="L33" s="240"/>
      <c r="M33" s="240"/>
      <c r="N33" s="240"/>
      <c r="O33" s="240"/>
      <c r="P33" s="239"/>
      <c r="Q33" s="239"/>
      <c r="R33" s="239"/>
      <c r="S33" s="239"/>
      <c r="T33" s="239"/>
      <c r="U33" s="239"/>
      <c r="V33" s="239"/>
      <c r="W33" s="239"/>
      <c r="X33" s="240"/>
      <c r="Y33" s="241"/>
      <c r="AA33" s="206">
        <v>1849902213252</v>
      </c>
      <c r="AB33" s="40" t="s">
        <v>95</v>
      </c>
    </row>
    <row r="34" spans="1:28" s="40" customFormat="1" ht="16.350000000000001" customHeight="1" x14ac:dyDescent="0.5">
      <c r="A34" s="120">
        <v>28</v>
      </c>
      <c r="B34" s="322">
        <v>43407</v>
      </c>
      <c r="C34" s="288" t="s">
        <v>69</v>
      </c>
      <c r="D34" s="289" t="s">
        <v>407</v>
      </c>
      <c r="E34" s="290" t="s">
        <v>408</v>
      </c>
      <c r="F34" s="120" t="s">
        <v>13</v>
      </c>
      <c r="G34" s="353"/>
      <c r="H34" s="354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06">
        <v>1849902263934</v>
      </c>
      <c r="AB34" s="40" t="s">
        <v>95</v>
      </c>
    </row>
    <row r="35" spans="1:28" s="40" customFormat="1" ht="16.350000000000001" customHeight="1" x14ac:dyDescent="0.5">
      <c r="A35" s="120">
        <v>29</v>
      </c>
      <c r="B35" s="322">
        <v>43754</v>
      </c>
      <c r="C35" s="288" t="s">
        <v>69</v>
      </c>
      <c r="D35" s="289" t="s">
        <v>409</v>
      </c>
      <c r="E35" s="290" t="s">
        <v>410</v>
      </c>
      <c r="F35" s="120" t="s">
        <v>17</v>
      </c>
      <c r="G35" s="357"/>
      <c r="H35" s="358"/>
      <c r="I35" s="245"/>
      <c r="J35" s="245"/>
      <c r="K35" s="245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06">
        <v>1849902239766</v>
      </c>
      <c r="AB35" s="40" t="s">
        <v>95</v>
      </c>
    </row>
    <row r="36" spans="1:28" s="40" customFormat="1" ht="15.75" customHeight="1" x14ac:dyDescent="0.5">
      <c r="A36" s="246">
        <v>30</v>
      </c>
      <c r="B36" s="359">
        <v>43757</v>
      </c>
      <c r="C36" s="292" t="s">
        <v>69</v>
      </c>
      <c r="D36" s="293" t="s">
        <v>411</v>
      </c>
      <c r="E36" s="294" t="s">
        <v>412</v>
      </c>
      <c r="F36" s="246" t="s">
        <v>14</v>
      </c>
      <c r="G36" s="355"/>
      <c r="H36" s="356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104"/>
      <c r="AA36" s="206">
        <v>1849902254731</v>
      </c>
      <c r="AB36" s="40" t="s">
        <v>95</v>
      </c>
    </row>
    <row r="37" spans="1:28" s="40" customFormat="1" ht="6" customHeight="1" x14ac:dyDescent="0.5">
      <c r="A37" s="180"/>
      <c r="B37" s="378"/>
      <c r="C37" s="301"/>
      <c r="D37" s="302"/>
      <c r="E37" s="302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78"/>
      <c r="Q37" s="178"/>
      <c r="R37" s="178"/>
      <c r="S37" s="178"/>
      <c r="T37" s="178"/>
      <c r="U37" s="178"/>
      <c r="V37" s="178"/>
      <c r="W37" s="178"/>
      <c r="X37" s="303"/>
      <c r="Y37" s="304"/>
      <c r="AA37" s="206"/>
    </row>
    <row r="38" spans="1:28" s="40" customFormat="1" ht="16.350000000000001" customHeight="1" x14ac:dyDescent="0.5">
      <c r="A38" s="178"/>
      <c r="B38" s="182" t="s">
        <v>24</v>
      </c>
      <c r="C38" s="180"/>
      <c r="E38" s="180">
        <f>I38+O38</f>
        <v>30</v>
      </c>
      <c r="F38" s="181" t="s">
        <v>6</v>
      </c>
      <c r="G38" s="182" t="s">
        <v>11</v>
      </c>
      <c r="H38" s="182"/>
      <c r="I38" s="180">
        <f>COUNTIF($C$7:$C$36,"ช")</f>
        <v>17</v>
      </c>
      <c r="J38" s="178"/>
      <c r="K38" s="183" t="s">
        <v>8</v>
      </c>
      <c r="L38" s="182"/>
      <c r="M38" s="179" t="s">
        <v>7</v>
      </c>
      <c r="N38" s="179"/>
      <c r="O38" s="180">
        <f>COUNTIF($C$7:$C$36,"ญ")</f>
        <v>13</v>
      </c>
      <c r="P38" s="178"/>
      <c r="Q38" s="183" t="s">
        <v>8</v>
      </c>
      <c r="X38" s="178"/>
      <c r="Y38" s="178"/>
      <c r="AA38" s="206"/>
    </row>
    <row r="39" spans="1:28" s="192" customFormat="1" ht="17.100000000000001" hidden="1" customHeight="1" x14ac:dyDescent="0.5">
      <c r="A39" s="186"/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AA39" s="305"/>
    </row>
    <row r="40" spans="1:28" s="188" customFormat="1" ht="15" hidden="1" customHeight="1" x14ac:dyDescent="0.5">
      <c r="A40" s="186"/>
      <c r="B40" s="306"/>
      <c r="C40" s="186"/>
      <c r="D40" s="185" t="s">
        <v>13</v>
      </c>
      <c r="E40" s="185">
        <f>COUNTIF($F$7:$F$36,"แดง")</f>
        <v>6</v>
      </c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AA40" s="307"/>
    </row>
    <row r="41" spans="1:28" s="188" customFormat="1" ht="15" hidden="1" customHeight="1" x14ac:dyDescent="0.5">
      <c r="A41" s="186"/>
      <c r="B41" s="306"/>
      <c r="C41" s="186"/>
      <c r="D41" s="185" t="s">
        <v>14</v>
      </c>
      <c r="E41" s="185">
        <f>COUNTIF($F$7:$F$36,"เหลือง")</f>
        <v>6</v>
      </c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AA41" s="307"/>
    </row>
    <row r="42" spans="1:28" s="188" customFormat="1" ht="15" hidden="1" customHeight="1" x14ac:dyDescent="0.5">
      <c r="A42" s="186"/>
      <c r="B42" s="306"/>
      <c r="C42" s="186"/>
      <c r="D42" s="185" t="s">
        <v>15</v>
      </c>
      <c r="E42" s="185">
        <f>COUNTIF($F$7:$F$36,"น้ำเงิน")</f>
        <v>6</v>
      </c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AA42" s="307"/>
    </row>
    <row r="43" spans="1:28" s="188" customFormat="1" ht="15" hidden="1" customHeight="1" x14ac:dyDescent="0.5">
      <c r="A43" s="186"/>
      <c r="B43" s="306"/>
      <c r="C43" s="186"/>
      <c r="D43" s="185" t="s">
        <v>16</v>
      </c>
      <c r="E43" s="185">
        <f>COUNTIF($F$7:$F$36,"ม่วง")</f>
        <v>6</v>
      </c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AA43" s="307"/>
    </row>
    <row r="44" spans="1:28" s="188" customFormat="1" ht="15" hidden="1" customHeight="1" x14ac:dyDescent="0.5">
      <c r="A44" s="186"/>
      <c r="B44" s="306"/>
      <c r="C44" s="186"/>
      <c r="D44" s="185" t="s">
        <v>17</v>
      </c>
      <c r="E44" s="185">
        <f>COUNTIF($F$7:$F$36,"ฟ้า")</f>
        <v>6</v>
      </c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AA44" s="307"/>
    </row>
    <row r="45" spans="1:28" s="188" customFormat="1" ht="15" hidden="1" customHeight="1" x14ac:dyDescent="0.5">
      <c r="A45" s="186"/>
      <c r="B45" s="306"/>
      <c r="C45" s="186"/>
      <c r="D45" s="308" t="s">
        <v>5</v>
      </c>
      <c r="E45" s="308">
        <f>SUM(E40:E44)</f>
        <v>30</v>
      </c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AA45" s="307"/>
    </row>
    <row r="46" spans="1:28" s="188" customFormat="1" ht="15" customHeight="1" x14ac:dyDescent="0.5">
      <c r="B46" s="309"/>
      <c r="C46" s="186"/>
      <c r="D46" s="190"/>
      <c r="E46" s="190"/>
      <c r="AA46" s="30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59055118110236227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55"/>
  <sheetViews>
    <sheetView topLeftCell="A25" zoomScale="120" zoomScaleNormal="120" workbookViewId="0">
      <selection activeCell="P39" sqref="P39"/>
    </sheetView>
  </sheetViews>
  <sheetFormatPr defaultColWidth="9.140625" defaultRowHeight="15" customHeight="1" x14ac:dyDescent="0.5"/>
  <cols>
    <col min="1" max="1" width="4.85546875" style="197" customWidth="1"/>
    <col min="2" max="2" width="9.85546875" style="310" customWidth="1"/>
    <col min="3" max="3" width="3.140625" style="311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3" style="25" hidden="1" customWidth="1"/>
    <col min="27" max="27" width="22" style="691" hidden="1" customWidth="1"/>
    <col min="28" max="28" width="23.28515625" style="604" hidden="1" customWidth="1"/>
    <col min="29" max="29" width="0" style="25" hidden="1" customWidth="1"/>
    <col min="30" max="16384" width="9.140625" style="25"/>
  </cols>
  <sheetData>
    <row r="1" spans="1:28" ht="18" customHeight="1" x14ac:dyDescent="0.5">
      <c r="B1" s="196" t="s">
        <v>57</v>
      </c>
      <c r="C1" s="197"/>
      <c r="D1" s="28"/>
      <c r="E1" s="29" t="str">
        <f>'ยอด ม.4'!D1</f>
        <v xml:space="preserve">      ภาคเรียนที่ 1  ปีการศึกษา 2569</v>
      </c>
      <c r="F1" s="31"/>
      <c r="M1" s="25" t="s">
        <v>25</v>
      </c>
      <c r="R1" s="25" t="str">
        <f>'ยอด ม.4'!B10</f>
        <v>นายนิคม  ทิศแก้ว</v>
      </c>
    </row>
    <row r="2" spans="1:28" ht="18" customHeight="1" x14ac:dyDescent="0.5">
      <c r="B2" s="199" t="s">
        <v>47</v>
      </c>
      <c r="C2" s="197"/>
      <c r="D2" s="28"/>
      <c r="E2" s="29" t="s">
        <v>56</v>
      </c>
      <c r="M2" s="25" t="s">
        <v>48</v>
      </c>
      <c r="R2" s="25" t="str">
        <f>'ยอด ม.4'!B11</f>
        <v>นางสาววรารัตน์  เมืองแมน</v>
      </c>
    </row>
    <row r="3" spans="1:28" s="35" customFormat="1" ht="17.25" customHeight="1" x14ac:dyDescent="0.5">
      <c r="A3" s="455" t="s">
        <v>858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691"/>
      <c r="AB3" s="692"/>
    </row>
    <row r="4" spans="1:28" s="35" customFormat="1" ht="17.25" customHeight="1" x14ac:dyDescent="0.5">
      <c r="A4" s="197" t="s">
        <v>49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50</v>
      </c>
      <c r="W4" s="884">
        <f>'ยอด ม.4'!F10</f>
        <v>738</v>
      </c>
      <c r="X4" s="884"/>
      <c r="AA4" s="691"/>
      <c r="AB4" s="692"/>
    </row>
    <row r="5" spans="1:28" s="40" customFormat="1" ht="18" customHeight="1" x14ac:dyDescent="0.5">
      <c r="A5" s="870" t="s">
        <v>0</v>
      </c>
      <c r="B5" s="887" t="s">
        <v>1</v>
      </c>
      <c r="C5" s="896" t="s">
        <v>2</v>
      </c>
      <c r="D5" s="898" t="s">
        <v>9</v>
      </c>
      <c r="E5" s="900" t="s">
        <v>4</v>
      </c>
      <c r="F5" s="885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12"/>
      <c r="Y5" s="313"/>
      <c r="AA5" s="281"/>
      <c r="AB5" s="282"/>
    </row>
    <row r="6" spans="1:28" s="40" customFormat="1" ht="18" customHeight="1" x14ac:dyDescent="0.5">
      <c r="A6" s="875"/>
      <c r="B6" s="888"/>
      <c r="C6" s="897"/>
      <c r="D6" s="899"/>
      <c r="E6" s="901"/>
      <c r="F6" s="895"/>
      <c r="G6" s="314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15"/>
      <c r="Y6" s="316"/>
      <c r="AA6" s="212" t="s">
        <v>93</v>
      </c>
      <c r="AB6" s="213" t="s">
        <v>94</v>
      </c>
    </row>
    <row r="7" spans="1:28" s="40" customFormat="1" ht="15.75" customHeight="1" x14ac:dyDescent="0.5">
      <c r="A7" s="257">
        <v>1</v>
      </c>
      <c r="B7" s="643">
        <v>43279</v>
      </c>
      <c r="C7" s="318" t="s">
        <v>133</v>
      </c>
      <c r="D7" s="319" t="s">
        <v>283</v>
      </c>
      <c r="E7" s="320" t="s">
        <v>284</v>
      </c>
      <c r="F7" s="257" t="s">
        <v>15</v>
      </c>
      <c r="G7" s="351"/>
      <c r="H7" s="352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06">
        <v>1849902225072</v>
      </c>
      <c r="AB7" s="40" t="s">
        <v>95</v>
      </c>
    </row>
    <row r="8" spans="1:28" s="40" customFormat="1" ht="16.350000000000001" customHeight="1" x14ac:dyDescent="0.5">
      <c r="A8" s="120">
        <v>2</v>
      </c>
      <c r="B8" s="322">
        <v>43337</v>
      </c>
      <c r="C8" s="288" t="s">
        <v>133</v>
      </c>
      <c r="D8" s="289" t="s">
        <v>285</v>
      </c>
      <c r="E8" s="290" t="s">
        <v>286</v>
      </c>
      <c r="F8" s="120" t="s">
        <v>16</v>
      </c>
      <c r="G8" s="353"/>
      <c r="H8" s="354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06">
        <v>1849902250565</v>
      </c>
      <c r="AB8" s="40" t="s">
        <v>95</v>
      </c>
    </row>
    <row r="9" spans="1:28" s="40" customFormat="1" ht="16.350000000000001" customHeight="1" x14ac:dyDescent="0.5">
      <c r="A9" s="120">
        <v>3</v>
      </c>
      <c r="B9" s="322">
        <v>43340</v>
      </c>
      <c r="C9" s="288" t="s">
        <v>133</v>
      </c>
      <c r="D9" s="289" t="s">
        <v>287</v>
      </c>
      <c r="E9" s="290" t="s">
        <v>288</v>
      </c>
      <c r="F9" s="120" t="s">
        <v>13</v>
      </c>
      <c r="G9" s="357"/>
      <c r="H9" s="358"/>
      <c r="I9" s="245"/>
      <c r="J9" s="245"/>
      <c r="K9" s="245"/>
      <c r="L9" s="245"/>
      <c r="M9" s="245"/>
      <c r="N9" s="245"/>
      <c r="O9" s="245"/>
      <c r="P9" s="71"/>
      <c r="Q9" s="71"/>
      <c r="R9" s="71"/>
      <c r="S9" s="71"/>
      <c r="T9" s="71"/>
      <c r="U9" s="71"/>
      <c r="V9" s="71"/>
      <c r="W9" s="71"/>
      <c r="X9" s="245"/>
      <c r="Y9" s="73"/>
      <c r="AA9" s="206">
        <v>1849902151133</v>
      </c>
      <c r="AB9" s="40" t="s">
        <v>95</v>
      </c>
    </row>
    <row r="10" spans="1:28" s="40" customFormat="1" ht="16.350000000000001" customHeight="1" x14ac:dyDescent="0.5">
      <c r="A10" s="120">
        <v>4</v>
      </c>
      <c r="B10" s="322">
        <v>43341</v>
      </c>
      <c r="C10" s="288" t="s">
        <v>133</v>
      </c>
      <c r="D10" s="289" t="s">
        <v>289</v>
      </c>
      <c r="E10" s="290" t="s">
        <v>290</v>
      </c>
      <c r="F10" s="120" t="s">
        <v>17</v>
      </c>
      <c r="G10" s="357"/>
      <c r="H10" s="358"/>
      <c r="I10" s="245"/>
      <c r="J10" s="245"/>
      <c r="K10" s="245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06">
        <v>1849902219706</v>
      </c>
      <c r="AB10" s="40" t="s">
        <v>95</v>
      </c>
    </row>
    <row r="11" spans="1:28" s="40" customFormat="1" ht="16.350000000000001" customHeight="1" x14ac:dyDescent="0.5">
      <c r="A11" s="246">
        <v>5</v>
      </c>
      <c r="B11" s="324">
        <v>43346</v>
      </c>
      <c r="C11" s="292" t="s">
        <v>133</v>
      </c>
      <c r="D11" s="293" t="s">
        <v>291</v>
      </c>
      <c r="E11" s="294" t="s">
        <v>292</v>
      </c>
      <c r="F11" s="246" t="s">
        <v>14</v>
      </c>
      <c r="G11" s="355"/>
      <c r="H11" s="356"/>
      <c r="I11" s="101"/>
      <c r="J11" s="101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06">
        <v>1849902173366</v>
      </c>
      <c r="AB11" s="40" t="s">
        <v>95</v>
      </c>
    </row>
    <row r="12" spans="1:28" s="40" customFormat="1" ht="16.350000000000001" customHeight="1" x14ac:dyDescent="0.5">
      <c r="A12" s="257">
        <v>6</v>
      </c>
      <c r="B12" s="317">
        <v>43349</v>
      </c>
      <c r="C12" s="318" t="s">
        <v>133</v>
      </c>
      <c r="D12" s="319" t="s">
        <v>293</v>
      </c>
      <c r="E12" s="320" t="s">
        <v>294</v>
      </c>
      <c r="F12" s="257" t="s">
        <v>15</v>
      </c>
      <c r="G12" s="351"/>
      <c r="H12" s="352"/>
      <c r="I12" s="275"/>
      <c r="J12" s="275"/>
      <c r="K12" s="275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06">
        <v>1849902239154</v>
      </c>
      <c r="AB12" s="40" t="s">
        <v>95</v>
      </c>
    </row>
    <row r="13" spans="1:28" s="40" customFormat="1" ht="16.350000000000001" customHeight="1" x14ac:dyDescent="0.5">
      <c r="A13" s="120">
        <v>7</v>
      </c>
      <c r="B13" s="322">
        <v>43373</v>
      </c>
      <c r="C13" s="288" t="s">
        <v>133</v>
      </c>
      <c r="D13" s="289" t="s">
        <v>295</v>
      </c>
      <c r="E13" s="290" t="s">
        <v>296</v>
      </c>
      <c r="F13" s="120" t="s">
        <v>16</v>
      </c>
      <c r="G13" s="353"/>
      <c r="H13" s="354"/>
      <c r="I13" s="80"/>
      <c r="J13" s="80"/>
      <c r="K13" s="80"/>
      <c r="L13" s="2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06">
        <v>1849902241876</v>
      </c>
      <c r="AB13" s="40" t="s">
        <v>95</v>
      </c>
    </row>
    <row r="14" spans="1:28" s="40" customFormat="1" ht="16.5" customHeight="1" x14ac:dyDescent="0.5">
      <c r="A14" s="120">
        <v>8</v>
      </c>
      <c r="B14" s="322">
        <v>43377</v>
      </c>
      <c r="C14" s="288" t="s">
        <v>133</v>
      </c>
      <c r="D14" s="289" t="s">
        <v>297</v>
      </c>
      <c r="E14" s="290" t="s">
        <v>298</v>
      </c>
      <c r="F14" s="120" t="s">
        <v>13</v>
      </c>
      <c r="G14" s="533"/>
      <c r="H14" s="534"/>
      <c r="I14" s="530"/>
      <c r="J14" s="530"/>
      <c r="K14" s="530"/>
      <c r="L14" s="530"/>
      <c r="M14" s="530"/>
      <c r="N14" s="530"/>
      <c r="O14" s="530"/>
      <c r="P14" s="531"/>
      <c r="Q14" s="531"/>
      <c r="R14" s="531"/>
      <c r="S14" s="531"/>
      <c r="T14" s="531"/>
      <c r="U14" s="531"/>
      <c r="V14" s="531"/>
      <c r="W14" s="531"/>
      <c r="X14" s="529"/>
      <c r="Y14" s="532"/>
      <c r="Z14" s="282"/>
      <c r="AA14" s="206">
        <v>1849902236058</v>
      </c>
      <c r="AB14" s="40" t="s">
        <v>95</v>
      </c>
    </row>
    <row r="15" spans="1:28" s="40" customFormat="1" ht="16.350000000000001" customHeight="1" x14ac:dyDescent="0.5">
      <c r="A15" s="120">
        <v>9</v>
      </c>
      <c r="B15" s="642">
        <v>43383</v>
      </c>
      <c r="C15" s="288" t="s">
        <v>133</v>
      </c>
      <c r="D15" s="289" t="s">
        <v>299</v>
      </c>
      <c r="E15" s="290" t="s">
        <v>300</v>
      </c>
      <c r="F15" s="120" t="s">
        <v>17</v>
      </c>
      <c r="G15" s="533"/>
      <c r="H15" s="534"/>
      <c r="I15" s="530"/>
      <c r="J15" s="530"/>
      <c r="K15" s="530"/>
      <c r="L15" s="529"/>
      <c r="M15" s="529"/>
      <c r="N15" s="529"/>
      <c r="O15" s="529"/>
      <c r="P15" s="531"/>
      <c r="Q15" s="531"/>
      <c r="R15" s="531"/>
      <c r="S15" s="531"/>
      <c r="T15" s="531"/>
      <c r="U15" s="531"/>
      <c r="V15" s="531"/>
      <c r="W15" s="531"/>
      <c r="X15" s="529"/>
      <c r="Y15" s="532"/>
      <c r="Z15" s="282"/>
      <c r="AA15" s="206">
        <v>1849902186913</v>
      </c>
      <c r="AB15" s="40" t="s">
        <v>95</v>
      </c>
    </row>
    <row r="16" spans="1:28" s="40" customFormat="1" ht="16.350000000000001" customHeight="1" x14ac:dyDescent="0.5">
      <c r="A16" s="246">
        <v>10</v>
      </c>
      <c r="B16" s="359">
        <v>43388</v>
      </c>
      <c r="C16" s="292" t="s">
        <v>133</v>
      </c>
      <c r="D16" s="293" t="s">
        <v>301</v>
      </c>
      <c r="E16" s="294" t="s">
        <v>302</v>
      </c>
      <c r="F16" s="246" t="s">
        <v>14</v>
      </c>
      <c r="G16" s="521"/>
      <c r="H16" s="522"/>
      <c r="I16" s="523"/>
      <c r="J16" s="523"/>
      <c r="K16" s="523"/>
      <c r="L16" s="523"/>
      <c r="M16" s="523"/>
      <c r="N16" s="523"/>
      <c r="O16" s="523"/>
      <c r="P16" s="524"/>
      <c r="Q16" s="524"/>
      <c r="R16" s="524"/>
      <c r="S16" s="524"/>
      <c r="T16" s="524"/>
      <c r="U16" s="524"/>
      <c r="V16" s="524"/>
      <c r="W16" s="524"/>
      <c r="X16" s="525"/>
      <c r="Y16" s="526"/>
      <c r="Z16" s="282"/>
      <c r="AA16" s="206">
        <v>1849902171347</v>
      </c>
      <c r="AB16" s="40" t="s">
        <v>95</v>
      </c>
    </row>
    <row r="17" spans="1:28" s="40" customFormat="1" ht="16.350000000000001" customHeight="1" x14ac:dyDescent="0.5">
      <c r="A17" s="257">
        <v>11</v>
      </c>
      <c r="B17" s="364">
        <v>43390</v>
      </c>
      <c r="C17" s="318" t="s">
        <v>133</v>
      </c>
      <c r="D17" s="319" t="s">
        <v>303</v>
      </c>
      <c r="E17" s="320" t="s">
        <v>304</v>
      </c>
      <c r="F17" s="257" t="s">
        <v>15</v>
      </c>
      <c r="G17" s="330"/>
      <c r="H17" s="331"/>
      <c r="I17" s="332"/>
      <c r="J17" s="332"/>
      <c r="K17" s="332"/>
      <c r="L17" s="332"/>
      <c r="M17" s="332"/>
      <c r="N17" s="332"/>
      <c r="O17" s="332"/>
      <c r="P17" s="333"/>
      <c r="Q17" s="333"/>
      <c r="R17" s="333"/>
      <c r="S17" s="333"/>
      <c r="T17" s="333"/>
      <c r="U17" s="333"/>
      <c r="V17" s="333"/>
      <c r="W17" s="333"/>
      <c r="X17" s="334"/>
      <c r="Y17" s="335"/>
      <c r="Z17" s="282"/>
      <c r="AA17" s="206">
        <v>1609901006620</v>
      </c>
      <c r="AB17" s="40" t="s">
        <v>95</v>
      </c>
    </row>
    <row r="18" spans="1:28" s="40" customFormat="1" ht="16.350000000000001" customHeight="1" x14ac:dyDescent="0.5">
      <c r="A18" s="120">
        <v>12</v>
      </c>
      <c r="B18" s="336">
        <v>43418</v>
      </c>
      <c r="C18" s="288" t="s">
        <v>133</v>
      </c>
      <c r="D18" s="289" t="s">
        <v>305</v>
      </c>
      <c r="E18" s="290" t="s">
        <v>306</v>
      </c>
      <c r="F18" s="120" t="s">
        <v>16</v>
      </c>
      <c r="G18" s="533"/>
      <c r="H18" s="534"/>
      <c r="I18" s="530"/>
      <c r="J18" s="530"/>
      <c r="K18" s="530"/>
      <c r="L18" s="530"/>
      <c r="M18" s="530"/>
      <c r="N18" s="530"/>
      <c r="O18" s="530"/>
      <c r="P18" s="531"/>
      <c r="Q18" s="531"/>
      <c r="R18" s="531"/>
      <c r="S18" s="531"/>
      <c r="T18" s="531"/>
      <c r="U18" s="531"/>
      <c r="V18" s="531"/>
      <c r="W18" s="531"/>
      <c r="X18" s="529"/>
      <c r="Y18" s="532"/>
      <c r="Z18" s="282"/>
      <c r="AA18" s="206">
        <v>1849300146778</v>
      </c>
      <c r="AB18" s="40" t="s">
        <v>95</v>
      </c>
    </row>
    <row r="19" spans="1:28" s="40" customFormat="1" ht="16.350000000000001" customHeight="1" x14ac:dyDescent="0.5">
      <c r="A19" s="120">
        <v>13</v>
      </c>
      <c r="B19" s="336">
        <v>43419</v>
      </c>
      <c r="C19" s="288" t="s">
        <v>133</v>
      </c>
      <c r="D19" s="289" t="s">
        <v>307</v>
      </c>
      <c r="E19" s="290" t="s">
        <v>308</v>
      </c>
      <c r="F19" s="120" t="s">
        <v>13</v>
      </c>
      <c r="G19" s="533"/>
      <c r="H19" s="534"/>
      <c r="I19" s="530"/>
      <c r="J19" s="530"/>
      <c r="K19" s="530"/>
      <c r="L19" s="530"/>
      <c r="M19" s="530"/>
      <c r="N19" s="530"/>
      <c r="O19" s="530"/>
      <c r="P19" s="531"/>
      <c r="Q19" s="531"/>
      <c r="R19" s="531"/>
      <c r="S19" s="531"/>
      <c r="T19" s="531"/>
      <c r="U19" s="531"/>
      <c r="V19" s="531"/>
      <c r="W19" s="531"/>
      <c r="X19" s="529"/>
      <c r="Y19" s="532"/>
      <c r="Z19" s="282"/>
      <c r="AA19" s="206">
        <v>1100704220315</v>
      </c>
      <c r="AB19" s="40" t="s">
        <v>95</v>
      </c>
    </row>
    <row r="20" spans="1:28" s="40" customFormat="1" ht="16.350000000000001" customHeight="1" x14ac:dyDescent="0.5">
      <c r="A20" s="120">
        <v>14</v>
      </c>
      <c r="B20" s="336">
        <v>43450</v>
      </c>
      <c r="C20" s="288" t="s">
        <v>133</v>
      </c>
      <c r="D20" s="644" t="s">
        <v>309</v>
      </c>
      <c r="E20" s="290" t="s">
        <v>310</v>
      </c>
      <c r="F20" s="120" t="s">
        <v>17</v>
      </c>
      <c r="G20" s="533"/>
      <c r="H20" s="534"/>
      <c r="I20" s="530"/>
      <c r="J20" s="530"/>
      <c r="K20" s="530"/>
      <c r="L20" s="530"/>
      <c r="M20" s="530"/>
      <c r="N20" s="530"/>
      <c r="O20" s="530"/>
      <c r="P20" s="531"/>
      <c r="Q20" s="531"/>
      <c r="R20" s="531"/>
      <c r="S20" s="531"/>
      <c r="T20" s="531"/>
      <c r="U20" s="531"/>
      <c r="V20" s="531"/>
      <c r="W20" s="531"/>
      <c r="X20" s="529"/>
      <c r="Y20" s="532"/>
      <c r="Z20" s="282"/>
      <c r="AA20" s="206">
        <v>1849300141580</v>
      </c>
      <c r="AB20" s="40" t="s">
        <v>95</v>
      </c>
    </row>
    <row r="21" spans="1:28" s="40" customFormat="1" ht="16.350000000000001" customHeight="1" x14ac:dyDescent="0.5">
      <c r="A21" s="246">
        <v>15</v>
      </c>
      <c r="B21" s="645">
        <v>43456</v>
      </c>
      <c r="C21" s="292" t="s">
        <v>133</v>
      </c>
      <c r="D21" s="293" t="s">
        <v>311</v>
      </c>
      <c r="E21" s="294" t="s">
        <v>312</v>
      </c>
      <c r="F21" s="246" t="s">
        <v>14</v>
      </c>
      <c r="G21" s="370"/>
      <c r="H21" s="379"/>
      <c r="I21" s="270"/>
      <c r="J21" s="270"/>
      <c r="K21" s="270"/>
      <c r="L21" s="270"/>
      <c r="M21" s="270"/>
      <c r="N21" s="270"/>
      <c r="O21" s="270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06">
        <v>1849902202650</v>
      </c>
      <c r="AB21" s="40" t="s">
        <v>95</v>
      </c>
    </row>
    <row r="22" spans="1:28" s="40" customFormat="1" ht="16.350000000000001" customHeight="1" x14ac:dyDescent="0.5">
      <c r="A22" s="257">
        <v>16</v>
      </c>
      <c r="B22" s="364">
        <v>43463</v>
      </c>
      <c r="C22" s="318" t="s">
        <v>133</v>
      </c>
      <c r="D22" s="319" t="s">
        <v>138</v>
      </c>
      <c r="E22" s="320" t="s">
        <v>313</v>
      </c>
      <c r="F22" s="257" t="s">
        <v>15</v>
      </c>
      <c r="G22" s="380"/>
      <c r="H22" s="329"/>
      <c r="I22" s="275"/>
      <c r="J22" s="275"/>
      <c r="K22" s="275"/>
      <c r="L22" s="275"/>
      <c r="M22" s="275"/>
      <c r="N22" s="275"/>
      <c r="O22" s="275"/>
      <c r="P22" s="276"/>
      <c r="Q22" s="276"/>
      <c r="R22" s="276"/>
      <c r="S22" s="276"/>
      <c r="T22" s="276"/>
      <c r="U22" s="276"/>
      <c r="V22" s="276"/>
      <c r="W22" s="276"/>
      <c r="X22" s="277"/>
      <c r="Y22" s="58"/>
      <c r="AA22" s="206">
        <v>1849902195581</v>
      </c>
      <c r="AB22" s="40" t="s">
        <v>95</v>
      </c>
    </row>
    <row r="23" spans="1:28" s="40" customFormat="1" ht="16.350000000000001" customHeight="1" x14ac:dyDescent="0.5">
      <c r="A23" s="120">
        <v>17</v>
      </c>
      <c r="B23" s="336">
        <v>43465</v>
      </c>
      <c r="C23" s="288" t="s">
        <v>133</v>
      </c>
      <c r="D23" s="289" t="s">
        <v>314</v>
      </c>
      <c r="E23" s="290" t="s">
        <v>315</v>
      </c>
      <c r="F23" s="120" t="s">
        <v>16</v>
      </c>
      <c r="G23" s="613"/>
      <c r="H23" s="615"/>
      <c r="I23" s="615"/>
      <c r="J23" s="615"/>
      <c r="K23" s="614"/>
      <c r="L23" s="80"/>
      <c r="M23" s="80"/>
      <c r="N23" s="80"/>
      <c r="O23" s="80"/>
      <c r="P23" s="71"/>
      <c r="Q23" s="71"/>
      <c r="R23" s="71"/>
      <c r="S23" s="71"/>
      <c r="T23" s="71"/>
      <c r="U23" s="71"/>
      <c r="V23" s="71"/>
      <c r="W23" s="71"/>
      <c r="X23" s="245"/>
      <c r="Y23" s="73"/>
      <c r="AA23" s="206">
        <v>1849902226401</v>
      </c>
      <c r="AB23" s="40" t="s">
        <v>95</v>
      </c>
    </row>
    <row r="24" spans="1:28" s="40" customFormat="1" ht="16.350000000000001" customHeight="1" x14ac:dyDescent="0.5">
      <c r="A24" s="120">
        <v>18</v>
      </c>
      <c r="B24" s="336">
        <v>43497</v>
      </c>
      <c r="C24" s="288" t="s">
        <v>133</v>
      </c>
      <c r="D24" s="289" t="s">
        <v>316</v>
      </c>
      <c r="E24" s="290" t="s">
        <v>317</v>
      </c>
      <c r="F24" s="120" t="s">
        <v>13</v>
      </c>
      <c r="G24" s="353"/>
      <c r="H24" s="354"/>
      <c r="I24" s="80"/>
      <c r="J24" s="80"/>
      <c r="K24" s="80"/>
      <c r="L24" s="80"/>
      <c r="M24" s="80"/>
      <c r="N24" s="80"/>
      <c r="O24" s="80"/>
      <c r="P24" s="71"/>
      <c r="Q24" s="71"/>
      <c r="R24" s="71"/>
      <c r="S24" s="71"/>
      <c r="T24" s="71"/>
      <c r="U24" s="71"/>
      <c r="V24" s="71"/>
      <c r="W24" s="71"/>
      <c r="X24" s="245"/>
      <c r="Y24" s="73"/>
      <c r="AA24" s="206">
        <v>1849902205683</v>
      </c>
      <c r="AB24" s="40" t="s">
        <v>95</v>
      </c>
    </row>
    <row r="25" spans="1:28" s="40" customFormat="1" ht="16.350000000000001" customHeight="1" x14ac:dyDescent="0.5">
      <c r="A25" s="120">
        <v>19</v>
      </c>
      <c r="B25" s="336">
        <v>43532</v>
      </c>
      <c r="C25" s="288" t="s">
        <v>133</v>
      </c>
      <c r="D25" s="289" t="s">
        <v>318</v>
      </c>
      <c r="E25" s="290" t="s">
        <v>319</v>
      </c>
      <c r="F25" s="120" t="s">
        <v>17</v>
      </c>
      <c r="G25" s="353"/>
      <c r="H25" s="354"/>
      <c r="I25" s="80"/>
      <c r="J25" s="80"/>
      <c r="K25" s="80"/>
      <c r="L25" s="80"/>
      <c r="M25" s="80"/>
      <c r="N25" s="80"/>
      <c r="O25" s="80"/>
      <c r="P25" s="71"/>
      <c r="Q25" s="71"/>
      <c r="R25" s="71"/>
      <c r="S25" s="71"/>
      <c r="T25" s="71"/>
      <c r="U25" s="71"/>
      <c r="V25" s="71"/>
      <c r="W25" s="71"/>
      <c r="X25" s="245"/>
      <c r="Y25" s="73"/>
      <c r="AA25" s="206">
        <v>1849902190759</v>
      </c>
      <c r="AB25" s="40" t="s">
        <v>95</v>
      </c>
    </row>
    <row r="26" spans="1:28" s="40" customFormat="1" ht="16.350000000000001" customHeight="1" x14ac:dyDescent="0.5">
      <c r="A26" s="246">
        <v>20</v>
      </c>
      <c r="B26" s="628">
        <v>43533</v>
      </c>
      <c r="C26" s="292" t="s">
        <v>133</v>
      </c>
      <c r="D26" s="293" t="s">
        <v>320</v>
      </c>
      <c r="E26" s="294" t="s">
        <v>321</v>
      </c>
      <c r="F26" s="246" t="s">
        <v>14</v>
      </c>
      <c r="G26" s="355"/>
      <c r="H26" s="356"/>
      <c r="I26" s="101"/>
      <c r="J26" s="101"/>
      <c r="K26" s="101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2"/>
      <c r="W26" s="102"/>
      <c r="X26" s="270"/>
      <c r="Y26" s="271"/>
      <c r="AA26" s="206">
        <v>1849902150382</v>
      </c>
      <c r="AB26" s="40" t="s">
        <v>95</v>
      </c>
    </row>
    <row r="27" spans="1:28" s="40" customFormat="1" ht="16.350000000000001" customHeight="1" x14ac:dyDescent="0.5">
      <c r="A27" s="257">
        <v>21</v>
      </c>
      <c r="B27" s="595">
        <v>43541</v>
      </c>
      <c r="C27" s="622" t="s">
        <v>133</v>
      </c>
      <c r="D27" s="623" t="s">
        <v>322</v>
      </c>
      <c r="E27" s="624" t="s">
        <v>323</v>
      </c>
      <c r="F27" s="257" t="s">
        <v>15</v>
      </c>
      <c r="G27" s="381"/>
      <c r="H27" s="374"/>
      <c r="I27" s="56"/>
      <c r="J27" s="55"/>
      <c r="K27" s="55"/>
      <c r="L27" s="286"/>
      <c r="M27" s="286"/>
      <c r="N27" s="286"/>
      <c r="O27" s="286"/>
      <c r="P27" s="56"/>
      <c r="Q27" s="56"/>
      <c r="R27" s="56"/>
      <c r="S27" s="56"/>
      <c r="T27" s="56"/>
      <c r="U27" s="56"/>
      <c r="V27" s="56"/>
      <c r="W27" s="56"/>
      <c r="X27" s="286"/>
      <c r="Y27" s="58"/>
      <c r="AA27" s="206">
        <v>1849902241671</v>
      </c>
      <c r="AB27" s="40" t="s">
        <v>95</v>
      </c>
    </row>
    <row r="28" spans="1:28" s="40" customFormat="1" ht="16.350000000000001" customHeight="1" x14ac:dyDescent="0.5">
      <c r="A28" s="120">
        <v>22</v>
      </c>
      <c r="B28" s="336">
        <v>43731</v>
      </c>
      <c r="C28" s="288" t="s">
        <v>133</v>
      </c>
      <c r="D28" s="289" t="s">
        <v>324</v>
      </c>
      <c r="E28" s="290" t="s">
        <v>325</v>
      </c>
      <c r="F28" s="120" t="s">
        <v>16</v>
      </c>
      <c r="G28" s="353"/>
      <c r="H28" s="298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06">
        <v>1909803652087</v>
      </c>
      <c r="AB28" s="40" t="s">
        <v>95</v>
      </c>
    </row>
    <row r="29" spans="1:28" s="40" customFormat="1" ht="16.350000000000001" customHeight="1" x14ac:dyDescent="0.5">
      <c r="A29" s="120">
        <v>23</v>
      </c>
      <c r="B29" s="646">
        <v>43736</v>
      </c>
      <c r="C29" s="288" t="s">
        <v>133</v>
      </c>
      <c r="D29" s="289" t="s">
        <v>326</v>
      </c>
      <c r="E29" s="290" t="s">
        <v>327</v>
      </c>
      <c r="F29" s="120" t="s">
        <v>13</v>
      </c>
      <c r="G29" s="357"/>
      <c r="H29" s="358"/>
      <c r="I29" s="245"/>
      <c r="J29" s="245"/>
      <c r="K29" s="245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06">
        <v>1849902201726</v>
      </c>
      <c r="AB29" s="40" t="s">
        <v>95</v>
      </c>
    </row>
    <row r="30" spans="1:28" s="40" customFormat="1" ht="16.350000000000001" customHeight="1" x14ac:dyDescent="0.5">
      <c r="A30" s="120">
        <v>24</v>
      </c>
      <c r="B30" s="698">
        <v>45620</v>
      </c>
      <c r="C30" s="699" t="s">
        <v>133</v>
      </c>
      <c r="D30" s="700" t="s">
        <v>332</v>
      </c>
      <c r="E30" s="701" t="s">
        <v>333</v>
      </c>
      <c r="F30" s="702" t="s">
        <v>17</v>
      </c>
      <c r="G30" s="353"/>
      <c r="H30" s="354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81">
        <v>1849902223053</v>
      </c>
      <c r="AB30" s="282" t="s">
        <v>98</v>
      </c>
    </row>
    <row r="31" spans="1:28" s="40" customFormat="1" ht="16.350000000000001" customHeight="1" x14ac:dyDescent="0.5">
      <c r="A31" s="246">
        <v>25</v>
      </c>
      <c r="B31" s="801">
        <v>45621</v>
      </c>
      <c r="C31" s="703" t="s">
        <v>133</v>
      </c>
      <c r="D31" s="704" t="s">
        <v>330</v>
      </c>
      <c r="E31" s="705" t="s">
        <v>331</v>
      </c>
      <c r="F31" s="697" t="s">
        <v>14</v>
      </c>
      <c r="G31" s="382"/>
      <c r="H31" s="383"/>
      <c r="I31" s="344"/>
      <c r="J31" s="344"/>
      <c r="K31" s="344"/>
      <c r="L31" s="342"/>
      <c r="M31" s="342"/>
      <c r="N31" s="342"/>
      <c r="O31" s="342"/>
      <c r="P31" s="343"/>
      <c r="Q31" s="343"/>
      <c r="R31" s="343"/>
      <c r="S31" s="343"/>
      <c r="T31" s="343"/>
      <c r="U31" s="343"/>
      <c r="V31" s="343"/>
      <c r="W31" s="343"/>
      <c r="X31" s="344"/>
      <c r="Y31" s="271"/>
      <c r="AA31" s="281">
        <v>1849902178341</v>
      </c>
      <c r="AB31" s="282" t="s">
        <v>98</v>
      </c>
    </row>
    <row r="32" spans="1:28" s="40" customFormat="1" ht="16.350000000000001" customHeight="1" x14ac:dyDescent="0.5">
      <c r="A32" s="257">
        <v>26</v>
      </c>
      <c r="B32" s="802">
        <v>45622</v>
      </c>
      <c r="C32" s="706" t="s">
        <v>133</v>
      </c>
      <c r="D32" s="707" t="s">
        <v>334</v>
      </c>
      <c r="E32" s="708" t="s">
        <v>335</v>
      </c>
      <c r="F32" s="709" t="s">
        <v>15</v>
      </c>
      <c r="G32" s="351"/>
      <c r="H32" s="352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81">
        <v>1840201329370</v>
      </c>
      <c r="AB32" s="282" t="s">
        <v>105</v>
      </c>
    </row>
    <row r="33" spans="1:29" s="40" customFormat="1" ht="16.350000000000001" customHeight="1" x14ac:dyDescent="0.5">
      <c r="A33" s="120">
        <v>27</v>
      </c>
      <c r="B33" s="698">
        <v>45623</v>
      </c>
      <c r="C33" s="699" t="s">
        <v>133</v>
      </c>
      <c r="D33" s="700" t="s">
        <v>328</v>
      </c>
      <c r="E33" s="701" t="s">
        <v>329</v>
      </c>
      <c r="F33" s="702" t="s">
        <v>16</v>
      </c>
      <c r="G33" s="353"/>
      <c r="H33" s="354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81">
        <v>1849902216286</v>
      </c>
      <c r="AB33" s="282" t="s">
        <v>98</v>
      </c>
    </row>
    <row r="34" spans="1:29" s="40" customFormat="1" ht="16.350000000000001" customHeight="1" x14ac:dyDescent="0.5">
      <c r="A34" s="120">
        <v>28</v>
      </c>
      <c r="B34" s="698">
        <v>45624</v>
      </c>
      <c r="C34" s="699" t="s">
        <v>133</v>
      </c>
      <c r="D34" s="700" t="s">
        <v>336</v>
      </c>
      <c r="E34" s="701" t="s">
        <v>337</v>
      </c>
      <c r="F34" s="702" t="s">
        <v>13</v>
      </c>
      <c r="G34" s="353"/>
      <c r="H34" s="354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81">
        <v>1849902259155</v>
      </c>
      <c r="AB34" s="282" t="s">
        <v>102</v>
      </c>
    </row>
    <row r="35" spans="1:29" s="40" customFormat="1" ht="16.350000000000001" customHeight="1" x14ac:dyDescent="0.5">
      <c r="A35" s="120">
        <v>29</v>
      </c>
      <c r="B35" s="642">
        <v>42786</v>
      </c>
      <c r="C35" s="288" t="s">
        <v>69</v>
      </c>
      <c r="D35" s="289" t="s">
        <v>354</v>
      </c>
      <c r="E35" s="290" t="s">
        <v>355</v>
      </c>
      <c r="F35" s="597" t="s">
        <v>13</v>
      </c>
      <c r="G35" s="353"/>
      <c r="H35" s="354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305"/>
      <c r="AB35" s="192" t="s">
        <v>95</v>
      </c>
      <c r="AC35" s="742" t="s">
        <v>356</v>
      </c>
    </row>
    <row r="36" spans="1:29" s="40" customFormat="1" ht="16.350000000000001" customHeight="1" x14ac:dyDescent="0.5">
      <c r="A36" s="246">
        <v>30</v>
      </c>
      <c r="B36" s="359">
        <v>43289</v>
      </c>
      <c r="C36" s="292" t="s">
        <v>69</v>
      </c>
      <c r="D36" s="293" t="s">
        <v>338</v>
      </c>
      <c r="E36" s="294" t="s">
        <v>339</v>
      </c>
      <c r="F36" s="246" t="s">
        <v>17</v>
      </c>
      <c r="G36" s="355"/>
      <c r="H36" s="356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06">
        <v>1849902199039</v>
      </c>
      <c r="AB36" s="40" t="s">
        <v>95</v>
      </c>
    </row>
    <row r="37" spans="1:29" s="40" customFormat="1" ht="16.350000000000001" customHeight="1" x14ac:dyDescent="0.5">
      <c r="A37" s="257">
        <v>31</v>
      </c>
      <c r="B37" s="643">
        <v>43291</v>
      </c>
      <c r="C37" s="622" t="s">
        <v>69</v>
      </c>
      <c r="D37" s="623" t="s">
        <v>275</v>
      </c>
      <c r="E37" s="624" t="s">
        <v>340</v>
      </c>
      <c r="F37" s="257" t="s">
        <v>14</v>
      </c>
      <c r="G37" s="384"/>
      <c r="H37" s="346"/>
      <c r="I37" s="286"/>
      <c r="J37" s="286"/>
      <c r="K37" s="286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286"/>
      <c r="Y37" s="58"/>
      <c r="AA37" s="206">
        <v>1849902179682</v>
      </c>
      <c r="AB37" s="40" t="s">
        <v>95</v>
      </c>
    </row>
    <row r="38" spans="1:29" s="40" customFormat="1" ht="16.350000000000001" customHeight="1" x14ac:dyDescent="0.5">
      <c r="A38" s="120">
        <v>32</v>
      </c>
      <c r="B38" s="336">
        <v>43329</v>
      </c>
      <c r="C38" s="288" t="s">
        <v>69</v>
      </c>
      <c r="D38" s="289" t="s">
        <v>341</v>
      </c>
      <c r="E38" s="290" t="s">
        <v>342</v>
      </c>
      <c r="F38" s="120" t="s">
        <v>15</v>
      </c>
      <c r="G38" s="353"/>
      <c r="H38" s="298"/>
      <c r="I38" s="80"/>
      <c r="J38" s="80"/>
      <c r="K38" s="80"/>
      <c r="L38" s="80"/>
      <c r="M38" s="80"/>
      <c r="N38" s="80"/>
      <c r="O38" s="80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06">
        <v>1849902248137</v>
      </c>
      <c r="AB38" s="40" t="s">
        <v>95</v>
      </c>
    </row>
    <row r="39" spans="1:29" s="40" customFormat="1" ht="16.350000000000001" customHeight="1" x14ac:dyDescent="0.5">
      <c r="A39" s="120">
        <v>33</v>
      </c>
      <c r="B39" s="336">
        <v>43330</v>
      </c>
      <c r="C39" s="288" t="s">
        <v>69</v>
      </c>
      <c r="D39" s="289" t="s">
        <v>343</v>
      </c>
      <c r="E39" s="290" t="s">
        <v>344</v>
      </c>
      <c r="F39" s="597" t="s">
        <v>16</v>
      </c>
      <c r="G39" s="353"/>
      <c r="H39" s="298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06">
        <v>1849902252274</v>
      </c>
      <c r="AB39" s="40" t="s">
        <v>95</v>
      </c>
    </row>
    <row r="40" spans="1:29" s="40" customFormat="1" ht="16.350000000000001" customHeight="1" x14ac:dyDescent="0.5">
      <c r="A40" s="120">
        <v>34</v>
      </c>
      <c r="B40" s="336">
        <v>43397</v>
      </c>
      <c r="C40" s="288" t="s">
        <v>69</v>
      </c>
      <c r="D40" s="289" t="s">
        <v>345</v>
      </c>
      <c r="E40" s="290" t="s">
        <v>346</v>
      </c>
      <c r="F40" s="597" t="s">
        <v>13</v>
      </c>
      <c r="G40" s="533"/>
      <c r="H40" s="534"/>
      <c r="I40" s="530"/>
      <c r="J40" s="530"/>
      <c r="K40" s="530"/>
      <c r="L40" s="530"/>
      <c r="M40" s="530"/>
      <c r="N40" s="530"/>
      <c r="O40" s="530"/>
      <c r="P40" s="531"/>
      <c r="Q40" s="531"/>
      <c r="R40" s="531"/>
      <c r="S40" s="531"/>
      <c r="T40" s="531"/>
      <c r="U40" s="531"/>
      <c r="V40" s="531"/>
      <c r="W40" s="531"/>
      <c r="X40" s="529"/>
      <c r="Y40" s="532"/>
      <c r="Z40" s="282"/>
      <c r="AA40" s="206">
        <v>1849902171193</v>
      </c>
      <c r="AB40" s="40" t="s">
        <v>95</v>
      </c>
    </row>
    <row r="41" spans="1:29" s="40" customFormat="1" ht="16.350000000000001" customHeight="1" x14ac:dyDescent="0.5">
      <c r="A41" s="246">
        <v>35</v>
      </c>
      <c r="B41" s="628">
        <v>43471</v>
      </c>
      <c r="C41" s="292" t="s">
        <v>69</v>
      </c>
      <c r="D41" s="293" t="s">
        <v>347</v>
      </c>
      <c r="E41" s="294" t="s">
        <v>348</v>
      </c>
      <c r="F41" s="246" t="s">
        <v>17</v>
      </c>
      <c r="G41" s="521"/>
      <c r="H41" s="522"/>
      <c r="I41" s="523"/>
      <c r="J41" s="523"/>
      <c r="K41" s="523"/>
      <c r="L41" s="523"/>
      <c r="M41" s="523"/>
      <c r="N41" s="523"/>
      <c r="O41" s="523"/>
      <c r="P41" s="524"/>
      <c r="Q41" s="524"/>
      <c r="R41" s="524"/>
      <c r="S41" s="524"/>
      <c r="T41" s="524"/>
      <c r="U41" s="524"/>
      <c r="V41" s="524"/>
      <c r="W41" s="524"/>
      <c r="X41" s="525"/>
      <c r="Y41" s="542"/>
      <c r="Z41" s="282"/>
      <c r="AA41" s="206">
        <v>1849902227156</v>
      </c>
      <c r="AB41" s="40" t="s">
        <v>95</v>
      </c>
    </row>
    <row r="42" spans="1:29" s="40" customFormat="1" ht="16.350000000000001" customHeight="1" x14ac:dyDescent="0.5">
      <c r="A42" s="257">
        <v>36</v>
      </c>
      <c r="B42" s="364">
        <v>43747</v>
      </c>
      <c r="C42" s="318" t="s">
        <v>69</v>
      </c>
      <c r="D42" s="319" t="s">
        <v>349</v>
      </c>
      <c r="E42" s="320" t="s">
        <v>350</v>
      </c>
      <c r="F42" s="257" t="s">
        <v>14</v>
      </c>
      <c r="G42" s="330"/>
      <c r="H42" s="331"/>
      <c r="I42" s="332"/>
      <c r="J42" s="332"/>
      <c r="K42" s="332"/>
      <c r="L42" s="332"/>
      <c r="M42" s="332"/>
      <c r="N42" s="332"/>
      <c r="O42" s="332"/>
      <c r="P42" s="333"/>
      <c r="Q42" s="333"/>
      <c r="R42" s="333"/>
      <c r="S42" s="333"/>
      <c r="T42" s="333"/>
      <c r="U42" s="333"/>
      <c r="V42" s="333"/>
      <c r="W42" s="333"/>
      <c r="X42" s="334"/>
      <c r="Y42" s="335"/>
      <c r="Z42" s="282"/>
      <c r="AA42" s="206">
        <v>1849902177698</v>
      </c>
      <c r="AB42" s="40" t="s">
        <v>95</v>
      </c>
    </row>
    <row r="43" spans="1:29" s="40" customFormat="1" ht="16.350000000000001" customHeight="1" x14ac:dyDescent="0.5">
      <c r="A43" s="246">
        <v>37</v>
      </c>
      <c r="B43" s="693">
        <v>45625</v>
      </c>
      <c r="C43" s="694" t="s">
        <v>69</v>
      </c>
      <c r="D43" s="695" t="s">
        <v>351</v>
      </c>
      <c r="E43" s="696" t="s">
        <v>352</v>
      </c>
      <c r="F43" s="697" t="s">
        <v>15</v>
      </c>
      <c r="G43" s="521"/>
      <c r="H43" s="522"/>
      <c r="I43" s="523"/>
      <c r="J43" s="523"/>
      <c r="K43" s="523"/>
      <c r="L43" s="523"/>
      <c r="M43" s="523"/>
      <c r="N43" s="523"/>
      <c r="O43" s="523"/>
      <c r="P43" s="524"/>
      <c r="Q43" s="524"/>
      <c r="R43" s="524"/>
      <c r="S43" s="524"/>
      <c r="T43" s="524"/>
      <c r="U43" s="524"/>
      <c r="V43" s="524"/>
      <c r="W43" s="524"/>
      <c r="X43" s="525"/>
      <c r="Y43" s="542"/>
      <c r="Z43" s="282"/>
      <c r="AA43" s="281">
        <v>1849902185631</v>
      </c>
      <c r="AB43" s="282" t="s">
        <v>353</v>
      </c>
    </row>
    <row r="44" spans="1:29" s="40" customFormat="1" ht="6" customHeight="1" x14ac:dyDescent="0.5">
      <c r="A44" s="504"/>
      <c r="B44" s="347"/>
      <c r="C44" s="348"/>
      <c r="D44" s="349"/>
      <c r="E44" s="35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78"/>
      <c r="Q44" s="178"/>
      <c r="R44" s="178"/>
      <c r="S44" s="178"/>
      <c r="T44" s="178"/>
      <c r="U44" s="178"/>
      <c r="V44" s="178"/>
      <c r="W44" s="178"/>
      <c r="X44" s="303"/>
      <c r="Y44" s="304"/>
      <c r="AA44" s="281"/>
      <c r="AB44" s="282"/>
    </row>
    <row r="45" spans="1:29" s="40" customFormat="1" ht="16.350000000000001" customHeight="1" x14ac:dyDescent="0.5">
      <c r="A45" s="509"/>
      <c r="B45" s="182" t="s">
        <v>24</v>
      </c>
      <c r="C45" s="180"/>
      <c r="E45" s="180">
        <f>I45+O45</f>
        <v>37</v>
      </c>
      <c r="F45" s="181" t="s">
        <v>6</v>
      </c>
      <c r="G45" s="182" t="s">
        <v>11</v>
      </c>
      <c r="H45" s="182"/>
      <c r="I45" s="180">
        <f>COUNTIF($C$7:$C$43,"ช")</f>
        <v>28</v>
      </c>
      <c r="J45" s="178"/>
      <c r="K45" s="183" t="s">
        <v>8</v>
      </c>
      <c r="L45" s="182"/>
      <c r="M45" s="179" t="s">
        <v>7</v>
      </c>
      <c r="N45" s="179"/>
      <c r="O45" s="180">
        <f>COUNTIF($C$7:$C$43,"ญ")</f>
        <v>9</v>
      </c>
      <c r="P45" s="178"/>
      <c r="Q45" s="183" t="s">
        <v>8</v>
      </c>
      <c r="X45" s="178"/>
      <c r="Y45" s="178"/>
      <c r="AA45" s="281"/>
      <c r="AB45" s="282"/>
    </row>
    <row r="46" spans="1:29" s="192" customFormat="1" ht="17.100000000000001" hidden="1" customHeight="1" x14ac:dyDescent="0.5">
      <c r="A46" s="228"/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AA46" s="281"/>
      <c r="AB46" s="282"/>
    </row>
    <row r="47" spans="1:29" s="188" customFormat="1" ht="15" hidden="1" customHeight="1" x14ac:dyDescent="0.5">
      <c r="A47" s="228"/>
      <c r="B47" s="306"/>
      <c r="C47" s="186"/>
      <c r="D47" s="185" t="s">
        <v>13</v>
      </c>
      <c r="E47" s="185">
        <f>COUNTIF($F$7:$F$43,"แดง")</f>
        <v>8</v>
      </c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AA47" s="691"/>
      <c r="AB47" s="604"/>
    </row>
    <row r="48" spans="1:29" s="188" customFormat="1" ht="15" hidden="1" customHeight="1" x14ac:dyDescent="0.5">
      <c r="A48" s="228"/>
      <c r="B48" s="306"/>
      <c r="C48" s="186"/>
      <c r="D48" s="185" t="s">
        <v>14</v>
      </c>
      <c r="E48" s="185">
        <f>COUNTIF($F$7:$F$43,"เหลือง")</f>
        <v>7</v>
      </c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AA48" s="691"/>
      <c r="AB48" s="604"/>
    </row>
    <row r="49" spans="1:28" s="188" customFormat="1" ht="15" hidden="1" customHeight="1" x14ac:dyDescent="0.5">
      <c r="A49" s="228"/>
      <c r="B49" s="306"/>
      <c r="C49" s="186"/>
      <c r="D49" s="185" t="s">
        <v>15</v>
      </c>
      <c r="E49" s="185">
        <f>COUNTIF($F$7:$F$43,"น้ำเงิน")</f>
        <v>8</v>
      </c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AA49" s="691"/>
      <c r="AB49" s="604"/>
    </row>
    <row r="50" spans="1:28" s="188" customFormat="1" ht="15" hidden="1" customHeight="1" x14ac:dyDescent="0.5">
      <c r="A50" s="228"/>
      <c r="B50" s="306"/>
      <c r="C50" s="186"/>
      <c r="D50" s="185" t="s">
        <v>16</v>
      </c>
      <c r="E50" s="185">
        <f>COUNTIF($F$7:$F$43,"ม่วง")</f>
        <v>7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AA50" s="691"/>
      <c r="AB50" s="604"/>
    </row>
    <row r="51" spans="1:28" s="188" customFormat="1" ht="15" hidden="1" customHeight="1" x14ac:dyDescent="0.5">
      <c r="A51" s="228"/>
      <c r="B51" s="306"/>
      <c r="C51" s="186"/>
      <c r="D51" s="185" t="s">
        <v>17</v>
      </c>
      <c r="E51" s="185">
        <f>COUNTIF($F$7:$F$43,"ฟ้า")</f>
        <v>7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AA51" s="691"/>
      <c r="AB51" s="604"/>
    </row>
    <row r="52" spans="1:28" s="188" customFormat="1" ht="15" hidden="1" customHeight="1" x14ac:dyDescent="0.5">
      <c r="A52" s="228"/>
      <c r="B52" s="306"/>
      <c r="C52" s="186"/>
      <c r="D52" s="308" t="s">
        <v>5</v>
      </c>
      <c r="E52" s="308">
        <f>SUM(E47:E51)</f>
        <v>37</v>
      </c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AA52" s="691"/>
      <c r="AB52" s="604"/>
    </row>
    <row r="53" spans="1:28" ht="15" customHeight="1" x14ac:dyDescent="0.5">
      <c r="B53" s="309"/>
      <c r="C53" s="186"/>
      <c r="D53" s="190"/>
      <c r="E53" s="190"/>
      <c r="F53" s="188"/>
    </row>
    <row r="54" spans="1:28" ht="15" customHeight="1" x14ac:dyDescent="0.5">
      <c r="D54" s="190"/>
      <c r="E54" s="190"/>
    </row>
    <row r="55" spans="1:28" ht="15" customHeight="1" x14ac:dyDescent="0.5">
      <c r="C55" s="385"/>
      <c r="D55" s="192"/>
      <c r="E55" s="192"/>
    </row>
  </sheetData>
  <sortState xmlns:xlrd2="http://schemas.microsoft.com/office/spreadsheetml/2017/richdata2" ref="B30:AB34">
    <sortCondition ref="D30:D34"/>
  </sortState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58"/>
  <sheetViews>
    <sheetView topLeftCell="A23" zoomScale="120" zoomScaleNormal="120" workbookViewId="0">
      <selection activeCell="A46" sqref="A46:F46"/>
    </sheetView>
  </sheetViews>
  <sheetFormatPr defaultColWidth="9.140625" defaultRowHeight="15" customHeight="1" x14ac:dyDescent="0.5"/>
  <cols>
    <col min="1" max="1" width="4.5703125" style="25" customWidth="1"/>
    <col min="2" max="2" width="9.85546875" style="310" customWidth="1"/>
    <col min="3" max="3" width="3.140625" style="184" customWidth="1"/>
    <col min="4" max="4" width="9.42578125" style="395" customWidth="1"/>
    <col min="5" max="5" width="11" style="395" customWidth="1"/>
    <col min="6" max="6" width="5.140625" style="25" customWidth="1"/>
    <col min="7" max="25" width="3" style="25" customWidth="1"/>
    <col min="26" max="26" width="3.85546875" style="25" hidden="1" customWidth="1"/>
    <col min="27" max="27" width="22" style="198" hidden="1" customWidth="1"/>
    <col min="28" max="28" width="25.85546875" style="25" hidden="1" customWidth="1"/>
    <col min="29" max="16384" width="9.140625" style="25"/>
  </cols>
  <sheetData>
    <row r="1" spans="1:28" ht="18" customHeight="1" x14ac:dyDescent="0.5">
      <c r="B1" s="386" t="s">
        <v>57</v>
      </c>
      <c r="C1" s="25"/>
      <c r="D1" s="35"/>
      <c r="E1" s="387" t="str">
        <f>'ยอด ม.4'!D1</f>
        <v xml:space="preserve">      ภาคเรียนที่ 1  ปีการศึกษา 2569</v>
      </c>
      <c r="F1" s="31"/>
      <c r="M1" s="25" t="s">
        <v>25</v>
      </c>
      <c r="R1" s="25" t="str">
        <f>'ยอด ม.4'!B12</f>
        <v>นางสาวสิริญา  ศรัทธาสุข</v>
      </c>
    </row>
    <row r="2" spans="1:28" ht="18" customHeight="1" x14ac:dyDescent="0.5">
      <c r="B2" s="388" t="s">
        <v>47</v>
      </c>
      <c r="C2" s="25"/>
      <c r="D2" s="35"/>
      <c r="E2" s="387" t="s">
        <v>58</v>
      </c>
      <c r="M2" s="25" t="s">
        <v>48</v>
      </c>
      <c r="R2" s="25" t="str">
        <f>'ยอด ม.4'!B13</f>
        <v xml:space="preserve">นางสาวไอยลดา  สอนมี  </v>
      </c>
    </row>
    <row r="3" spans="1:28" s="35" customFormat="1" ht="17.25" customHeight="1" x14ac:dyDescent="0.5">
      <c r="A3" s="31" t="s">
        <v>857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49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50</v>
      </c>
      <c r="W4" s="884">
        <f>'ยอด ม.4'!F12</f>
        <v>728</v>
      </c>
      <c r="X4" s="884"/>
      <c r="AA4" s="198"/>
    </row>
    <row r="5" spans="1:28" s="40" customFormat="1" ht="18" customHeight="1" x14ac:dyDescent="0.5">
      <c r="A5" s="885" t="s">
        <v>0</v>
      </c>
      <c r="B5" s="887" t="s">
        <v>1</v>
      </c>
      <c r="C5" s="889" t="s">
        <v>2</v>
      </c>
      <c r="D5" s="891" t="s">
        <v>9</v>
      </c>
      <c r="E5" s="893" t="s">
        <v>4</v>
      </c>
      <c r="F5" s="885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12"/>
      <c r="Y5" s="313"/>
      <c r="AA5" s="206"/>
    </row>
    <row r="6" spans="1:28" s="40" customFormat="1" ht="18" customHeight="1" x14ac:dyDescent="0.5">
      <c r="A6" s="886"/>
      <c r="B6" s="888"/>
      <c r="C6" s="890"/>
      <c r="D6" s="892"/>
      <c r="E6" s="894"/>
      <c r="F6" s="895"/>
      <c r="G6" s="314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15"/>
      <c r="Y6" s="316"/>
      <c r="AA6" s="212" t="s">
        <v>93</v>
      </c>
      <c r="AB6" s="214" t="s">
        <v>94</v>
      </c>
    </row>
    <row r="7" spans="1:28" s="40" customFormat="1" ht="16.350000000000001" customHeight="1" x14ac:dyDescent="0.5">
      <c r="A7" s="257">
        <v>1</v>
      </c>
      <c r="B7" s="643">
        <v>43355</v>
      </c>
      <c r="C7" s="318" t="s">
        <v>133</v>
      </c>
      <c r="D7" s="319" t="s">
        <v>414</v>
      </c>
      <c r="E7" s="320" t="s">
        <v>415</v>
      </c>
      <c r="F7" s="257" t="s">
        <v>16</v>
      </c>
      <c r="G7" s="321"/>
      <c r="H7" s="274"/>
      <c r="I7" s="275"/>
      <c r="J7" s="275"/>
      <c r="K7" s="275"/>
      <c r="L7" s="277"/>
      <c r="M7" s="277"/>
      <c r="N7" s="277"/>
      <c r="O7" s="277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1849902249061</v>
      </c>
      <c r="AB7" s="230" t="s">
        <v>95</v>
      </c>
    </row>
    <row r="8" spans="1:28" s="40" customFormat="1" ht="15.95" customHeight="1" x14ac:dyDescent="0.5">
      <c r="A8" s="120">
        <v>2</v>
      </c>
      <c r="B8" s="642">
        <v>43426</v>
      </c>
      <c r="C8" s="288" t="s">
        <v>133</v>
      </c>
      <c r="D8" s="289" t="s">
        <v>416</v>
      </c>
      <c r="E8" s="290" t="s">
        <v>417</v>
      </c>
      <c r="F8" s="120" t="s">
        <v>13</v>
      </c>
      <c r="G8" s="323"/>
      <c r="H8" s="280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1849902227482</v>
      </c>
      <c r="AB8" s="230" t="s">
        <v>95</v>
      </c>
    </row>
    <row r="9" spans="1:28" s="40" customFormat="1" ht="16.350000000000001" customHeight="1" x14ac:dyDescent="0.5">
      <c r="A9" s="120">
        <v>3</v>
      </c>
      <c r="B9" s="642">
        <v>43464</v>
      </c>
      <c r="C9" s="288" t="s">
        <v>133</v>
      </c>
      <c r="D9" s="289" t="s">
        <v>418</v>
      </c>
      <c r="E9" s="290" t="s">
        <v>419</v>
      </c>
      <c r="F9" s="120" t="s">
        <v>17</v>
      </c>
      <c r="G9" s="323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1849902263667</v>
      </c>
      <c r="AB9" s="230" t="s">
        <v>95</v>
      </c>
    </row>
    <row r="10" spans="1:28" s="40" customFormat="1" ht="16.350000000000001" customHeight="1" x14ac:dyDescent="0.5">
      <c r="A10" s="120">
        <v>4</v>
      </c>
      <c r="B10" s="642">
        <v>43491</v>
      </c>
      <c r="C10" s="288" t="s">
        <v>133</v>
      </c>
      <c r="D10" s="289" t="s">
        <v>420</v>
      </c>
      <c r="E10" s="290" t="s">
        <v>421</v>
      </c>
      <c r="F10" s="120" t="s">
        <v>14</v>
      </c>
      <c r="G10" s="323"/>
      <c r="H10" s="280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1104301303763</v>
      </c>
      <c r="AB10" s="230" t="s">
        <v>95</v>
      </c>
    </row>
    <row r="11" spans="1:28" s="40" customFormat="1" ht="16.350000000000001" customHeight="1" x14ac:dyDescent="0.5">
      <c r="A11" s="246">
        <v>5</v>
      </c>
      <c r="B11" s="359">
        <v>43501</v>
      </c>
      <c r="C11" s="292" t="s">
        <v>133</v>
      </c>
      <c r="D11" s="293" t="s">
        <v>239</v>
      </c>
      <c r="E11" s="294" t="s">
        <v>422</v>
      </c>
      <c r="F11" s="246" t="s">
        <v>15</v>
      </c>
      <c r="G11" s="325"/>
      <c r="H11" s="283"/>
      <c r="I11" s="101"/>
      <c r="J11" s="101"/>
      <c r="K11" s="101"/>
      <c r="L11" s="283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1849902177221</v>
      </c>
      <c r="AB11" s="230" t="s">
        <v>95</v>
      </c>
    </row>
    <row r="12" spans="1:28" s="40" customFormat="1" ht="15.95" customHeight="1" x14ac:dyDescent="0.5">
      <c r="A12" s="257">
        <v>6</v>
      </c>
      <c r="B12" s="643">
        <v>43504</v>
      </c>
      <c r="C12" s="318" t="s">
        <v>133</v>
      </c>
      <c r="D12" s="319" t="s">
        <v>423</v>
      </c>
      <c r="E12" s="320" t="s">
        <v>424</v>
      </c>
      <c r="F12" s="257" t="s">
        <v>16</v>
      </c>
      <c r="G12" s="321"/>
      <c r="H12" s="274"/>
      <c r="I12" s="275"/>
      <c r="J12" s="275"/>
      <c r="K12" s="275"/>
      <c r="L12" s="277"/>
      <c r="M12" s="277"/>
      <c r="N12" s="277"/>
      <c r="O12" s="277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1849902169032</v>
      </c>
      <c r="AB12" s="230" t="s">
        <v>95</v>
      </c>
    </row>
    <row r="13" spans="1:28" s="40" customFormat="1" ht="16.350000000000001" customHeight="1" x14ac:dyDescent="0.5">
      <c r="A13" s="120">
        <v>7</v>
      </c>
      <c r="B13" s="642">
        <v>43546</v>
      </c>
      <c r="C13" s="288" t="s">
        <v>133</v>
      </c>
      <c r="D13" s="289" t="s">
        <v>425</v>
      </c>
      <c r="E13" s="290" t="s">
        <v>426</v>
      </c>
      <c r="F13" s="120" t="s">
        <v>13</v>
      </c>
      <c r="G13" s="328"/>
      <c r="H13" s="244"/>
      <c r="I13" s="245"/>
      <c r="J13" s="245"/>
      <c r="K13" s="245"/>
      <c r="L13" s="245"/>
      <c r="M13" s="245"/>
      <c r="N13" s="245"/>
      <c r="O13" s="245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29">
        <v>1860401326803</v>
      </c>
      <c r="AB13" s="230" t="s">
        <v>95</v>
      </c>
    </row>
    <row r="14" spans="1:28" s="40" customFormat="1" ht="16.350000000000001" customHeight="1" x14ac:dyDescent="0.5">
      <c r="A14" s="120">
        <v>8</v>
      </c>
      <c r="B14" s="642">
        <v>43571</v>
      </c>
      <c r="C14" s="288" t="s">
        <v>133</v>
      </c>
      <c r="D14" s="644" t="s">
        <v>427</v>
      </c>
      <c r="E14" s="290" t="s">
        <v>428</v>
      </c>
      <c r="F14" s="120" t="s">
        <v>17</v>
      </c>
      <c r="G14" s="323"/>
      <c r="H14" s="280"/>
      <c r="I14" s="80"/>
      <c r="J14" s="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29">
        <v>1849902259970</v>
      </c>
      <c r="AB14" s="230" t="s">
        <v>95</v>
      </c>
    </row>
    <row r="15" spans="1:28" s="40" customFormat="1" ht="16.350000000000001" customHeight="1" x14ac:dyDescent="0.5">
      <c r="A15" s="120">
        <v>9</v>
      </c>
      <c r="B15" s="642">
        <v>43622</v>
      </c>
      <c r="C15" s="288" t="s">
        <v>133</v>
      </c>
      <c r="D15" s="289" t="s">
        <v>429</v>
      </c>
      <c r="E15" s="290" t="s">
        <v>430</v>
      </c>
      <c r="F15" s="120" t="s">
        <v>14</v>
      </c>
      <c r="G15" s="323"/>
      <c r="H15" s="280"/>
      <c r="I15" s="80"/>
      <c r="J15" s="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29">
        <v>1849902212060</v>
      </c>
      <c r="AB15" s="230" t="s">
        <v>95</v>
      </c>
    </row>
    <row r="16" spans="1:28" s="40" customFormat="1" ht="15.95" customHeight="1" x14ac:dyDescent="0.5">
      <c r="A16" s="246">
        <v>10</v>
      </c>
      <c r="B16" s="359">
        <v>43627</v>
      </c>
      <c r="C16" s="292" t="s">
        <v>133</v>
      </c>
      <c r="D16" s="293" t="s">
        <v>431</v>
      </c>
      <c r="E16" s="294" t="s">
        <v>432</v>
      </c>
      <c r="F16" s="246" t="s">
        <v>15</v>
      </c>
      <c r="G16" s="325"/>
      <c r="H16" s="283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29">
        <v>1849902167013</v>
      </c>
      <c r="AB16" s="230" t="s">
        <v>95</v>
      </c>
    </row>
    <row r="17" spans="1:28" s="40" customFormat="1" ht="15.95" customHeight="1" x14ac:dyDescent="0.5">
      <c r="A17" s="257">
        <v>11</v>
      </c>
      <c r="B17" s="643">
        <v>43656</v>
      </c>
      <c r="C17" s="318" t="s">
        <v>133</v>
      </c>
      <c r="D17" s="319" t="s">
        <v>433</v>
      </c>
      <c r="E17" s="320" t="s">
        <v>434</v>
      </c>
      <c r="F17" s="257" t="s">
        <v>16</v>
      </c>
      <c r="G17" s="321"/>
      <c r="H17" s="274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29">
        <v>1839902132741</v>
      </c>
      <c r="AB17" s="230" t="s">
        <v>95</v>
      </c>
    </row>
    <row r="18" spans="1:28" s="40" customFormat="1" ht="16.350000000000001" customHeight="1" x14ac:dyDescent="0.5">
      <c r="A18" s="120">
        <v>12</v>
      </c>
      <c r="B18" s="642">
        <v>43721</v>
      </c>
      <c r="C18" s="288" t="s">
        <v>133</v>
      </c>
      <c r="D18" s="289" t="s">
        <v>435</v>
      </c>
      <c r="E18" s="290" t="s">
        <v>436</v>
      </c>
      <c r="F18" s="120" t="s">
        <v>13</v>
      </c>
      <c r="G18" s="323"/>
      <c r="H18" s="280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29">
        <v>1849902210407</v>
      </c>
      <c r="AB18" s="230" t="s">
        <v>95</v>
      </c>
    </row>
    <row r="19" spans="1:28" s="40" customFormat="1" ht="16.350000000000001" customHeight="1" x14ac:dyDescent="0.5">
      <c r="A19" s="120">
        <v>13</v>
      </c>
      <c r="B19" s="336">
        <v>43727</v>
      </c>
      <c r="C19" s="288" t="s">
        <v>133</v>
      </c>
      <c r="D19" s="289" t="s">
        <v>437</v>
      </c>
      <c r="E19" s="290" t="s">
        <v>329</v>
      </c>
      <c r="F19" s="120" t="s">
        <v>17</v>
      </c>
      <c r="G19" s="323"/>
      <c r="H19" s="280"/>
      <c r="I19" s="80"/>
      <c r="J19" s="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06">
        <v>1849902208828</v>
      </c>
      <c r="AB19" s="40" t="s">
        <v>95</v>
      </c>
    </row>
    <row r="20" spans="1:28" s="40" customFormat="1" ht="16.350000000000001" customHeight="1" x14ac:dyDescent="0.5">
      <c r="A20" s="120">
        <v>14</v>
      </c>
      <c r="B20" s="713">
        <v>45627</v>
      </c>
      <c r="C20" s="699" t="s">
        <v>133</v>
      </c>
      <c r="D20" s="700" t="s">
        <v>438</v>
      </c>
      <c r="E20" s="701" t="s">
        <v>439</v>
      </c>
      <c r="F20" s="702" t="s">
        <v>15</v>
      </c>
      <c r="G20" s="389"/>
      <c r="H20" s="244"/>
      <c r="I20" s="529"/>
      <c r="J20" s="529"/>
      <c r="K20" s="529"/>
      <c r="L20" s="530"/>
      <c r="M20" s="530"/>
      <c r="N20" s="530"/>
      <c r="O20" s="530"/>
      <c r="P20" s="531"/>
      <c r="Q20" s="531"/>
      <c r="R20" s="531"/>
      <c r="S20" s="531"/>
      <c r="T20" s="531"/>
      <c r="U20" s="531"/>
      <c r="V20" s="531"/>
      <c r="W20" s="531"/>
      <c r="X20" s="529"/>
      <c r="Y20" s="532"/>
      <c r="Z20" s="282"/>
      <c r="AA20" s="719">
        <v>1849902178015</v>
      </c>
      <c r="AB20" s="720" t="s">
        <v>102</v>
      </c>
    </row>
    <row r="21" spans="1:28" s="282" customFormat="1" ht="16.350000000000001" customHeight="1" x14ac:dyDescent="0.5">
      <c r="A21" s="246">
        <v>15</v>
      </c>
      <c r="B21" s="724">
        <v>45628</v>
      </c>
      <c r="C21" s="694" t="s">
        <v>133</v>
      </c>
      <c r="D21" s="695" t="s">
        <v>442</v>
      </c>
      <c r="E21" s="696" t="s">
        <v>443</v>
      </c>
      <c r="F21" s="697" t="s">
        <v>16</v>
      </c>
      <c r="G21" s="741"/>
      <c r="H21" s="296"/>
      <c r="I21" s="270"/>
      <c r="J21" s="270"/>
      <c r="K21" s="270"/>
      <c r="L21" s="270"/>
      <c r="M21" s="270"/>
      <c r="N21" s="270"/>
      <c r="O21" s="270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Z21" s="40"/>
      <c r="AA21" s="719">
        <v>1849902229663</v>
      </c>
      <c r="AB21" s="720" t="s">
        <v>98</v>
      </c>
    </row>
    <row r="22" spans="1:28" s="282" customFormat="1" ht="15.95" customHeight="1" x14ac:dyDescent="0.5">
      <c r="A22" s="257">
        <v>16</v>
      </c>
      <c r="B22" s="725">
        <v>45629</v>
      </c>
      <c r="C22" s="706" t="s">
        <v>133</v>
      </c>
      <c r="D22" s="707" t="s">
        <v>444</v>
      </c>
      <c r="E22" s="708" t="s">
        <v>445</v>
      </c>
      <c r="F22" s="709" t="s">
        <v>13</v>
      </c>
      <c r="G22" s="321"/>
      <c r="H22" s="274"/>
      <c r="I22" s="332"/>
      <c r="J22" s="332"/>
      <c r="K22" s="332"/>
      <c r="L22" s="332"/>
      <c r="M22" s="332"/>
      <c r="N22" s="332"/>
      <c r="O22" s="332"/>
      <c r="P22" s="333"/>
      <c r="Q22" s="333"/>
      <c r="R22" s="333"/>
      <c r="S22" s="333"/>
      <c r="T22" s="333"/>
      <c r="U22" s="333"/>
      <c r="V22" s="333"/>
      <c r="W22" s="333"/>
      <c r="X22" s="334"/>
      <c r="Y22" s="335"/>
      <c r="AA22" s="719">
        <v>1849902238727</v>
      </c>
      <c r="AB22" s="720" t="s">
        <v>413</v>
      </c>
    </row>
    <row r="23" spans="1:28" s="282" customFormat="1" ht="16.350000000000001" customHeight="1" x14ac:dyDescent="0.5">
      <c r="A23" s="120">
        <v>17</v>
      </c>
      <c r="B23" s="713">
        <v>45630</v>
      </c>
      <c r="C23" s="699" t="s">
        <v>133</v>
      </c>
      <c r="D23" s="700" t="s">
        <v>440</v>
      </c>
      <c r="E23" s="701" t="s">
        <v>441</v>
      </c>
      <c r="F23" s="702" t="s">
        <v>17</v>
      </c>
      <c r="G23" s="328"/>
      <c r="H23" s="244"/>
      <c r="I23" s="529"/>
      <c r="J23" s="529"/>
      <c r="K23" s="529"/>
      <c r="L23" s="530"/>
      <c r="M23" s="530"/>
      <c r="N23" s="530"/>
      <c r="O23" s="530"/>
      <c r="P23" s="531"/>
      <c r="Q23" s="531"/>
      <c r="R23" s="531"/>
      <c r="S23" s="531"/>
      <c r="T23" s="531"/>
      <c r="U23" s="531"/>
      <c r="V23" s="531"/>
      <c r="W23" s="531"/>
      <c r="X23" s="529"/>
      <c r="Y23" s="532"/>
      <c r="AA23" s="719">
        <v>1849902165410</v>
      </c>
      <c r="AB23" s="720" t="s">
        <v>96</v>
      </c>
    </row>
    <row r="24" spans="1:28" s="282" customFormat="1" ht="16.350000000000001" customHeight="1" x14ac:dyDescent="0.5">
      <c r="A24" s="120">
        <v>18</v>
      </c>
      <c r="B24" s="713">
        <v>43403</v>
      </c>
      <c r="C24" s="699" t="s">
        <v>69</v>
      </c>
      <c r="D24" s="700" t="s">
        <v>447</v>
      </c>
      <c r="E24" s="701" t="s">
        <v>448</v>
      </c>
      <c r="F24" s="702" t="s">
        <v>14</v>
      </c>
      <c r="G24" s="323"/>
      <c r="H24" s="280"/>
      <c r="I24" s="530"/>
      <c r="J24" s="530"/>
      <c r="K24" s="530"/>
      <c r="L24" s="530"/>
      <c r="M24" s="530"/>
      <c r="N24" s="530"/>
      <c r="O24" s="530"/>
      <c r="P24" s="531"/>
      <c r="Q24" s="531"/>
      <c r="R24" s="531"/>
      <c r="S24" s="531"/>
      <c r="T24" s="531"/>
      <c r="U24" s="531"/>
      <c r="V24" s="531"/>
      <c r="W24" s="531"/>
      <c r="X24" s="529"/>
      <c r="Y24" s="532"/>
      <c r="AA24" s="719">
        <v>1849902172611</v>
      </c>
      <c r="AB24" s="720" t="s">
        <v>104</v>
      </c>
    </row>
    <row r="25" spans="1:28" s="282" customFormat="1" ht="16.350000000000001" customHeight="1" x14ac:dyDescent="0.5">
      <c r="A25" s="120">
        <v>19</v>
      </c>
      <c r="B25" s="336">
        <v>43404</v>
      </c>
      <c r="C25" s="288" t="s">
        <v>69</v>
      </c>
      <c r="D25" s="289" t="s">
        <v>449</v>
      </c>
      <c r="E25" s="290" t="s">
        <v>450</v>
      </c>
      <c r="F25" s="120" t="s">
        <v>15</v>
      </c>
      <c r="G25" s="323"/>
      <c r="H25" s="280"/>
      <c r="I25" s="530"/>
      <c r="J25" s="530"/>
      <c r="K25" s="530"/>
      <c r="L25" s="530"/>
      <c r="M25" s="530"/>
      <c r="N25" s="530"/>
      <c r="O25" s="530"/>
      <c r="P25" s="531"/>
      <c r="Q25" s="531"/>
      <c r="R25" s="531"/>
      <c r="S25" s="531"/>
      <c r="T25" s="531"/>
      <c r="U25" s="531"/>
      <c r="V25" s="531"/>
      <c r="W25" s="531"/>
      <c r="X25" s="529"/>
      <c r="Y25" s="532"/>
      <c r="AA25" s="206">
        <v>1849902259716</v>
      </c>
      <c r="AB25" s="40" t="s">
        <v>95</v>
      </c>
    </row>
    <row r="26" spans="1:28" s="282" customFormat="1" ht="16.350000000000001" customHeight="1" x14ac:dyDescent="0.5">
      <c r="A26" s="246">
        <v>20</v>
      </c>
      <c r="B26" s="628">
        <v>43431</v>
      </c>
      <c r="C26" s="292" t="s">
        <v>69</v>
      </c>
      <c r="D26" s="293" t="s">
        <v>451</v>
      </c>
      <c r="E26" s="294" t="s">
        <v>452</v>
      </c>
      <c r="F26" s="246" t="s">
        <v>16</v>
      </c>
      <c r="G26" s="325"/>
      <c r="H26" s="283"/>
      <c r="I26" s="523"/>
      <c r="J26" s="523"/>
      <c r="K26" s="523"/>
      <c r="L26" s="523"/>
      <c r="M26" s="523"/>
      <c r="N26" s="523"/>
      <c r="O26" s="523"/>
      <c r="P26" s="524"/>
      <c r="Q26" s="524"/>
      <c r="R26" s="524"/>
      <c r="S26" s="524"/>
      <c r="T26" s="524"/>
      <c r="U26" s="524"/>
      <c r="V26" s="524"/>
      <c r="W26" s="524"/>
      <c r="X26" s="525"/>
      <c r="Y26" s="526"/>
      <c r="AA26" s="206">
        <v>1849902211527</v>
      </c>
      <c r="AB26" s="40" t="s">
        <v>95</v>
      </c>
    </row>
    <row r="27" spans="1:28" s="282" customFormat="1" ht="15.95" customHeight="1" x14ac:dyDescent="0.5">
      <c r="A27" s="257">
        <v>21</v>
      </c>
      <c r="B27" s="595">
        <v>43435</v>
      </c>
      <c r="C27" s="622" t="s">
        <v>69</v>
      </c>
      <c r="D27" s="623" t="s">
        <v>453</v>
      </c>
      <c r="E27" s="624" t="s">
        <v>454</v>
      </c>
      <c r="F27" s="257" t="s">
        <v>13</v>
      </c>
      <c r="G27" s="337"/>
      <c r="H27" s="285"/>
      <c r="I27" s="537"/>
      <c r="J27" s="537"/>
      <c r="K27" s="537"/>
      <c r="L27" s="537"/>
      <c r="M27" s="537"/>
      <c r="N27" s="537"/>
      <c r="O27" s="537"/>
      <c r="P27" s="538"/>
      <c r="Q27" s="538"/>
      <c r="R27" s="538"/>
      <c r="S27" s="538"/>
      <c r="T27" s="538"/>
      <c r="U27" s="538"/>
      <c r="V27" s="538"/>
      <c r="W27" s="538"/>
      <c r="X27" s="539"/>
      <c r="Y27" s="335"/>
      <c r="AA27" s="206">
        <v>1849902243321</v>
      </c>
      <c r="AB27" s="40" t="s">
        <v>95</v>
      </c>
    </row>
    <row r="28" spans="1:28" s="282" customFormat="1" ht="15.95" customHeight="1" x14ac:dyDescent="0.5">
      <c r="A28" s="120">
        <v>22</v>
      </c>
      <c r="B28" s="336">
        <v>43437</v>
      </c>
      <c r="C28" s="288" t="s">
        <v>69</v>
      </c>
      <c r="D28" s="289" t="s">
        <v>455</v>
      </c>
      <c r="E28" s="290" t="s">
        <v>456</v>
      </c>
      <c r="F28" s="120" t="s">
        <v>17</v>
      </c>
      <c r="G28" s="328"/>
      <c r="H28" s="244"/>
      <c r="I28" s="529"/>
      <c r="J28" s="529"/>
      <c r="K28" s="529"/>
      <c r="L28" s="530"/>
      <c r="M28" s="530"/>
      <c r="N28" s="530"/>
      <c r="O28" s="530"/>
      <c r="P28" s="531"/>
      <c r="Q28" s="531"/>
      <c r="R28" s="531"/>
      <c r="S28" s="531"/>
      <c r="T28" s="531"/>
      <c r="U28" s="531"/>
      <c r="V28" s="531"/>
      <c r="W28" s="531"/>
      <c r="X28" s="529"/>
      <c r="Y28" s="532"/>
      <c r="AA28" s="206">
        <v>1849902219617</v>
      </c>
      <c r="AB28" s="40" t="s">
        <v>95</v>
      </c>
    </row>
    <row r="29" spans="1:28" s="40" customFormat="1" ht="16.350000000000001" customHeight="1" x14ac:dyDescent="0.5">
      <c r="A29" s="120">
        <v>23</v>
      </c>
      <c r="B29" s="336">
        <v>43475</v>
      </c>
      <c r="C29" s="288" t="s">
        <v>69</v>
      </c>
      <c r="D29" s="289" t="s">
        <v>457</v>
      </c>
      <c r="E29" s="290" t="s">
        <v>458</v>
      </c>
      <c r="F29" s="120" t="s">
        <v>14</v>
      </c>
      <c r="G29" s="323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06">
        <v>1849902195751</v>
      </c>
      <c r="AB29" s="40" t="s">
        <v>95</v>
      </c>
    </row>
    <row r="30" spans="1:28" s="40" customFormat="1" ht="16.350000000000001" customHeight="1" x14ac:dyDescent="0.5">
      <c r="A30" s="120">
        <v>24</v>
      </c>
      <c r="B30" s="336">
        <v>43484</v>
      </c>
      <c r="C30" s="288" t="s">
        <v>69</v>
      </c>
      <c r="D30" s="289" t="s">
        <v>459</v>
      </c>
      <c r="E30" s="290" t="s">
        <v>460</v>
      </c>
      <c r="F30" s="120" t="s">
        <v>15</v>
      </c>
      <c r="G30" s="328"/>
      <c r="H30" s="244"/>
      <c r="I30" s="245"/>
      <c r="J30" s="245"/>
      <c r="K30" s="245"/>
      <c r="L30" s="245"/>
      <c r="M30" s="245"/>
      <c r="N30" s="245"/>
      <c r="O30" s="245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06">
        <v>1939900763386</v>
      </c>
      <c r="AB30" s="40" t="s">
        <v>95</v>
      </c>
    </row>
    <row r="31" spans="1:28" s="40" customFormat="1" ht="16.350000000000001" customHeight="1" x14ac:dyDescent="0.5">
      <c r="A31" s="246">
        <v>25</v>
      </c>
      <c r="B31" s="628">
        <v>43486</v>
      </c>
      <c r="C31" s="338" t="s">
        <v>69</v>
      </c>
      <c r="D31" s="375" t="s">
        <v>461</v>
      </c>
      <c r="E31" s="339" t="s">
        <v>462</v>
      </c>
      <c r="F31" s="246" t="s">
        <v>16</v>
      </c>
      <c r="G31" s="340"/>
      <c r="H31" s="341"/>
      <c r="I31" s="342"/>
      <c r="J31" s="342"/>
      <c r="K31" s="342"/>
      <c r="L31" s="342"/>
      <c r="M31" s="342"/>
      <c r="N31" s="342"/>
      <c r="O31" s="342"/>
      <c r="P31" s="343"/>
      <c r="Q31" s="343"/>
      <c r="R31" s="343"/>
      <c r="S31" s="343"/>
      <c r="T31" s="343"/>
      <c r="U31" s="343"/>
      <c r="V31" s="343"/>
      <c r="W31" s="343"/>
      <c r="X31" s="344"/>
      <c r="Y31" s="271"/>
      <c r="AA31" s="206">
        <v>1849902243887</v>
      </c>
      <c r="AB31" s="40" t="s">
        <v>95</v>
      </c>
    </row>
    <row r="32" spans="1:28" s="40" customFormat="1" ht="16.350000000000001" customHeight="1" x14ac:dyDescent="0.5">
      <c r="A32" s="257">
        <v>26</v>
      </c>
      <c r="B32" s="643">
        <v>43513</v>
      </c>
      <c r="C32" s="318" t="s">
        <v>69</v>
      </c>
      <c r="D32" s="319" t="s">
        <v>463</v>
      </c>
      <c r="E32" s="320" t="s">
        <v>464</v>
      </c>
      <c r="F32" s="257" t="s">
        <v>13</v>
      </c>
      <c r="G32" s="321"/>
      <c r="H32" s="274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06">
        <v>1849902235647</v>
      </c>
      <c r="AB32" s="40" t="s">
        <v>95</v>
      </c>
    </row>
    <row r="33" spans="1:28" s="40" customFormat="1" ht="15.95" customHeight="1" x14ac:dyDescent="0.5">
      <c r="A33" s="120">
        <v>27</v>
      </c>
      <c r="B33" s="642">
        <v>43514</v>
      </c>
      <c r="C33" s="288" t="s">
        <v>69</v>
      </c>
      <c r="D33" s="289" t="s">
        <v>465</v>
      </c>
      <c r="E33" s="290" t="s">
        <v>466</v>
      </c>
      <c r="F33" s="120" t="s">
        <v>17</v>
      </c>
      <c r="G33" s="323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06">
        <v>1849902203991</v>
      </c>
      <c r="AB33" s="40" t="s">
        <v>95</v>
      </c>
    </row>
    <row r="34" spans="1:28" s="40" customFormat="1" ht="15.95" customHeight="1" x14ac:dyDescent="0.5">
      <c r="A34" s="120">
        <v>28</v>
      </c>
      <c r="B34" s="642">
        <v>43520</v>
      </c>
      <c r="C34" s="288" t="s">
        <v>69</v>
      </c>
      <c r="D34" s="289" t="s">
        <v>467</v>
      </c>
      <c r="E34" s="290" t="s">
        <v>468</v>
      </c>
      <c r="F34" s="120" t="s">
        <v>14</v>
      </c>
      <c r="G34" s="323"/>
      <c r="H34" s="280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06">
        <v>1849902223959</v>
      </c>
      <c r="AB34" s="40" t="s">
        <v>95</v>
      </c>
    </row>
    <row r="35" spans="1:28" s="40" customFormat="1" ht="16.350000000000001" customHeight="1" x14ac:dyDescent="0.5">
      <c r="A35" s="120">
        <v>29</v>
      </c>
      <c r="B35" s="642">
        <v>43522</v>
      </c>
      <c r="C35" s="288" t="s">
        <v>69</v>
      </c>
      <c r="D35" s="289" t="s">
        <v>469</v>
      </c>
      <c r="E35" s="290" t="s">
        <v>470</v>
      </c>
      <c r="F35" s="120" t="s">
        <v>15</v>
      </c>
      <c r="G35" s="323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06">
        <v>1849300143957</v>
      </c>
      <c r="AB35" s="40" t="s">
        <v>95</v>
      </c>
    </row>
    <row r="36" spans="1:28" s="40" customFormat="1" ht="15.95" customHeight="1" x14ac:dyDescent="0.5">
      <c r="A36" s="246">
        <v>30</v>
      </c>
      <c r="B36" s="359">
        <v>43523</v>
      </c>
      <c r="C36" s="292" t="s">
        <v>69</v>
      </c>
      <c r="D36" s="293" t="s">
        <v>471</v>
      </c>
      <c r="E36" s="294" t="s">
        <v>472</v>
      </c>
      <c r="F36" s="246" t="s">
        <v>16</v>
      </c>
      <c r="G36" s="325"/>
      <c r="H36" s="283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06">
        <v>1849902174672</v>
      </c>
      <c r="AB36" s="40" t="s">
        <v>95</v>
      </c>
    </row>
    <row r="37" spans="1:28" s="40" customFormat="1" ht="16.350000000000001" customHeight="1" x14ac:dyDescent="0.5">
      <c r="A37" s="257">
        <v>31</v>
      </c>
      <c r="B37" s="643">
        <v>43525</v>
      </c>
      <c r="C37" s="622" t="s">
        <v>69</v>
      </c>
      <c r="D37" s="623" t="s">
        <v>473</v>
      </c>
      <c r="E37" s="624" t="s">
        <v>474</v>
      </c>
      <c r="F37" s="257" t="s">
        <v>13</v>
      </c>
      <c r="G37" s="337"/>
      <c r="H37" s="285"/>
      <c r="I37" s="55"/>
      <c r="J37" s="55"/>
      <c r="K37" s="55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286"/>
      <c r="Y37" s="58"/>
      <c r="AA37" s="206">
        <v>1849902218564</v>
      </c>
      <c r="AB37" s="40" t="s">
        <v>95</v>
      </c>
    </row>
    <row r="38" spans="1:28" s="40" customFormat="1" ht="16.350000000000001" customHeight="1" x14ac:dyDescent="0.5">
      <c r="A38" s="120">
        <v>32</v>
      </c>
      <c r="B38" s="642">
        <v>43639</v>
      </c>
      <c r="C38" s="288" t="s">
        <v>69</v>
      </c>
      <c r="D38" s="289" t="s">
        <v>186</v>
      </c>
      <c r="E38" s="290" t="s">
        <v>475</v>
      </c>
      <c r="F38" s="120" t="s">
        <v>17</v>
      </c>
      <c r="G38" s="323"/>
      <c r="H38" s="280"/>
      <c r="I38" s="80"/>
      <c r="J38" s="80"/>
      <c r="K38" s="80"/>
      <c r="L38" s="80"/>
      <c r="M38" s="80"/>
      <c r="N38" s="80"/>
      <c r="O38" s="80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06">
        <v>1849902219501</v>
      </c>
      <c r="AB38" s="40" t="s">
        <v>95</v>
      </c>
    </row>
    <row r="39" spans="1:28" s="40" customFormat="1" ht="16.350000000000001" customHeight="1" x14ac:dyDescent="0.5">
      <c r="A39" s="120">
        <v>33</v>
      </c>
      <c r="B39" s="642">
        <v>43687</v>
      </c>
      <c r="C39" s="288" t="s">
        <v>69</v>
      </c>
      <c r="D39" s="289" t="s">
        <v>476</v>
      </c>
      <c r="E39" s="290" t="s">
        <v>477</v>
      </c>
      <c r="F39" s="120" t="s">
        <v>14</v>
      </c>
      <c r="G39" s="323"/>
      <c r="H39" s="280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06">
        <v>1849902196684</v>
      </c>
      <c r="AB39" s="40" t="s">
        <v>95</v>
      </c>
    </row>
    <row r="40" spans="1:28" s="40" customFormat="1" ht="16.350000000000001" customHeight="1" x14ac:dyDescent="0.5">
      <c r="A40" s="120">
        <v>34</v>
      </c>
      <c r="B40" s="642">
        <v>43703</v>
      </c>
      <c r="C40" s="288" t="s">
        <v>69</v>
      </c>
      <c r="D40" s="289" t="s">
        <v>478</v>
      </c>
      <c r="E40" s="290" t="s">
        <v>479</v>
      </c>
      <c r="F40" s="120" t="s">
        <v>15</v>
      </c>
      <c r="G40" s="323"/>
      <c r="H40" s="280"/>
      <c r="I40" s="80"/>
      <c r="J40" s="80"/>
      <c r="K40" s="80"/>
      <c r="L40" s="80"/>
      <c r="M40" s="80"/>
      <c r="N40" s="80"/>
      <c r="O40" s="80"/>
      <c r="P40" s="71"/>
      <c r="Q40" s="71"/>
      <c r="R40" s="71"/>
      <c r="S40" s="71"/>
      <c r="T40" s="71"/>
      <c r="U40" s="71"/>
      <c r="V40" s="71"/>
      <c r="W40" s="71"/>
      <c r="X40" s="245"/>
      <c r="Y40" s="73"/>
      <c r="AA40" s="206">
        <v>1849902176683</v>
      </c>
      <c r="AB40" s="40" t="s">
        <v>95</v>
      </c>
    </row>
    <row r="41" spans="1:28" s="40" customFormat="1" ht="16.350000000000001" customHeight="1" x14ac:dyDescent="0.5">
      <c r="A41" s="246">
        <v>35</v>
      </c>
      <c r="B41" s="628">
        <v>43745</v>
      </c>
      <c r="C41" s="338" t="s">
        <v>69</v>
      </c>
      <c r="D41" s="375" t="s">
        <v>480</v>
      </c>
      <c r="E41" s="339" t="s">
        <v>481</v>
      </c>
      <c r="F41" s="246" t="s">
        <v>16</v>
      </c>
      <c r="G41" s="340"/>
      <c r="H41" s="341"/>
      <c r="I41" s="342"/>
      <c r="J41" s="342"/>
      <c r="K41" s="342"/>
      <c r="L41" s="342"/>
      <c r="M41" s="342"/>
      <c r="N41" s="342"/>
      <c r="O41" s="342"/>
      <c r="P41" s="343"/>
      <c r="Q41" s="343"/>
      <c r="R41" s="343"/>
      <c r="S41" s="343"/>
      <c r="T41" s="343"/>
      <c r="U41" s="343"/>
      <c r="V41" s="343"/>
      <c r="W41" s="343"/>
      <c r="X41" s="344"/>
      <c r="Y41" s="271"/>
      <c r="AA41" s="206">
        <v>1839902157859</v>
      </c>
      <c r="AB41" s="40" t="s">
        <v>95</v>
      </c>
    </row>
    <row r="42" spans="1:28" s="40" customFormat="1" ht="15.95" customHeight="1" x14ac:dyDescent="0.5">
      <c r="A42" s="257">
        <v>36</v>
      </c>
      <c r="B42" s="641">
        <v>45631</v>
      </c>
      <c r="C42" s="318" t="s">
        <v>69</v>
      </c>
      <c r="D42" s="319" t="s">
        <v>484</v>
      </c>
      <c r="E42" s="320" t="s">
        <v>485</v>
      </c>
      <c r="F42" s="257" t="s">
        <v>13</v>
      </c>
      <c r="G42" s="326"/>
      <c r="H42" s="327"/>
      <c r="I42" s="277"/>
      <c r="J42" s="277"/>
      <c r="K42" s="277"/>
      <c r="L42" s="275"/>
      <c r="M42" s="275"/>
      <c r="N42" s="275"/>
      <c r="O42" s="275"/>
      <c r="P42" s="276"/>
      <c r="Q42" s="276"/>
      <c r="R42" s="276"/>
      <c r="S42" s="276"/>
      <c r="T42" s="276"/>
      <c r="U42" s="276"/>
      <c r="V42" s="276"/>
      <c r="W42" s="276"/>
      <c r="X42" s="277"/>
      <c r="Y42" s="58"/>
      <c r="AA42" s="206">
        <v>1849902264574</v>
      </c>
      <c r="AB42" s="40" t="s">
        <v>95</v>
      </c>
    </row>
    <row r="43" spans="1:28" s="40" customFormat="1" ht="15.95" customHeight="1" x14ac:dyDescent="0.5">
      <c r="A43" s="120">
        <v>37</v>
      </c>
      <c r="B43" s="698">
        <v>45632</v>
      </c>
      <c r="C43" s="699" t="s">
        <v>69</v>
      </c>
      <c r="D43" s="700" t="s">
        <v>488</v>
      </c>
      <c r="E43" s="701" t="s">
        <v>489</v>
      </c>
      <c r="F43" s="702" t="s">
        <v>17</v>
      </c>
      <c r="G43" s="323"/>
      <c r="H43" s="280"/>
      <c r="I43" s="80"/>
      <c r="J43" s="80"/>
      <c r="K43" s="80"/>
      <c r="L43" s="80"/>
      <c r="M43" s="80"/>
      <c r="N43" s="80"/>
      <c r="O43" s="80"/>
      <c r="P43" s="71"/>
      <c r="Q43" s="71"/>
      <c r="R43" s="71"/>
      <c r="S43" s="71"/>
      <c r="T43" s="71"/>
      <c r="U43" s="71"/>
      <c r="V43" s="71"/>
      <c r="W43" s="71"/>
      <c r="X43" s="245"/>
      <c r="Y43" s="73"/>
      <c r="AA43" s="719">
        <v>1860401329934</v>
      </c>
      <c r="AB43" s="720" t="s">
        <v>122</v>
      </c>
    </row>
    <row r="44" spans="1:28" s="40" customFormat="1" ht="16.350000000000001" customHeight="1" x14ac:dyDescent="0.5">
      <c r="A44" s="120">
        <v>38</v>
      </c>
      <c r="B44" s="698">
        <v>45633</v>
      </c>
      <c r="C44" s="730" t="s">
        <v>69</v>
      </c>
      <c r="D44" s="739" t="s">
        <v>482</v>
      </c>
      <c r="E44" s="740" t="s">
        <v>483</v>
      </c>
      <c r="F44" s="702" t="s">
        <v>14</v>
      </c>
      <c r="G44" s="367"/>
      <c r="H44" s="237"/>
      <c r="I44" s="562"/>
      <c r="J44" s="562"/>
      <c r="K44" s="530"/>
      <c r="L44" s="530"/>
      <c r="M44" s="530"/>
      <c r="N44" s="530"/>
      <c r="O44" s="530"/>
      <c r="P44" s="531"/>
      <c r="Q44" s="531"/>
      <c r="R44" s="531"/>
      <c r="S44" s="531"/>
      <c r="T44" s="531"/>
      <c r="U44" s="531"/>
      <c r="V44" s="531"/>
      <c r="W44" s="531"/>
      <c r="X44" s="529"/>
      <c r="Y44" s="532"/>
      <c r="Z44" s="282"/>
      <c r="AA44" s="719">
        <v>1809902651578</v>
      </c>
      <c r="AB44" s="720" t="s">
        <v>105</v>
      </c>
    </row>
    <row r="45" spans="1:28" s="40" customFormat="1" ht="15.95" customHeight="1" x14ac:dyDescent="0.5">
      <c r="A45" s="120">
        <v>39</v>
      </c>
      <c r="B45" s="713">
        <v>45634</v>
      </c>
      <c r="C45" s="699" t="s">
        <v>69</v>
      </c>
      <c r="D45" s="700" t="s">
        <v>486</v>
      </c>
      <c r="E45" s="701" t="s">
        <v>487</v>
      </c>
      <c r="F45" s="702" t="s">
        <v>15</v>
      </c>
      <c r="G45" s="323"/>
      <c r="H45" s="280"/>
      <c r="I45" s="80"/>
      <c r="J45" s="80"/>
      <c r="K45" s="80"/>
      <c r="L45" s="80"/>
      <c r="M45" s="80"/>
      <c r="N45" s="80"/>
      <c r="O45" s="80"/>
      <c r="P45" s="71"/>
      <c r="Q45" s="71"/>
      <c r="R45" s="71"/>
      <c r="S45" s="71"/>
      <c r="T45" s="71"/>
      <c r="U45" s="71"/>
      <c r="V45" s="71"/>
      <c r="W45" s="71"/>
      <c r="X45" s="245"/>
      <c r="Y45" s="73"/>
      <c r="AA45" s="719">
        <v>1849902256482</v>
      </c>
      <c r="AB45" s="720" t="s">
        <v>97</v>
      </c>
    </row>
    <row r="46" spans="1:28" s="40" customFormat="1" ht="15.95" customHeight="1" x14ac:dyDescent="0.5">
      <c r="A46" s="246"/>
      <c r="B46" s="693"/>
      <c r="C46" s="694"/>
      <c r="D46" s="695"/>
      <c r="E46" s="696"/>
      <c r="F46" s="697"/>
      <c r="G46" s="325"/>
      <c r="H46" s="283"/>
      <c r="I46" s="523"/>
      <c r="J46" s="523"/>
      <c r="K46" s="523"/>
      <c r="L46" s="523"/>
      <c r="M46" s="523"/>
      <c r="N46" s="523"/>
      <c r="O46" s="523"/>
      <c r="P46" s="524"/>
      <c r="Q46" s="524"/>
      <c r="R46" s="524"/>
      <c r="S46" s="524"/>
      <c r="T46" s="524"/>
      <c r="U46" s="524"/>
      <c r="V46" s="524"/>
      <c r="W46" s="524"/>
      <c r="X46" s="525"/>
      <c r="Y46" s="542"/>
      <c r="Z46" s="282"/>
      <c r="AA46" s="719">
        <v>1849902183183</v>
      </c>
      <c r="AB46" s="720" t="s">
        <v>106</v>
      </c>
    </row>
    <row r="47" spans="1:28" s="40" customFormat="1" ht="6" customHeight="1" x14ac:dyDescent="0.5">
      <c r="A47" s="180"/>
      <c r="B47" s="378"/>
      <c r="C47" s="304"/>
      <c r="D47" s="390"/>
      <c r="E47" s="39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03"/>
      <c r="Y47" s="304"/>
      <c r="AA47" s="206"/>
    </row>
    <row r="48" spans="1:28" s="40" customFormat="1" ht="16.350000000000001" customHeight="1" x14ac:dyDescent="0.5">
      <c r="A48" s="178"/>
      <c r="B48" s="182" t="s">
        <v>24</v>
      </c>
      <c r="C48" s="180"/>
      <c r="E48" s="180">
        <f>I48+O48</f>
        <v>39</v>
      </c>
      <c r="F48" s="181" t="s">
        <v>6</v>
      </c>
      <c r="G48" s="182" t="s">
        <v>11</v>
      </c>
      <c r="H48" s="182"/>
      <c r="I48" s="180">
        <f>COUNTIF($C$7:$C$46,"ช")</f>
        <v>17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22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391"/>
      <c r="D50" s="111" t="s">
        <v>13</v>
      </c>
      <c r="E50" s="111">
        <f>COUNTIF($F$7:$F$46,"แดง")</f>
        <v>8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391"/>
      <c r="D51" s="111" t="s">
        <v>14</v>
      </c>
      <c r="E51" s="111">
        <f>COUNTIF($F$7:$F$46,"เหลือง")</f>
        <v>7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391"/>
      <c r="D52" s="111" t="s">
        <v>15</v>
      </c>
      <c r="E52" s="111">
        <f>COUNTIF($F$7:$F$46,"น้ำเงิน")</f>
        <v>8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391"/>
      <c r="D53" s="111" t="s">
        <v>16</v>
      </c>
      <c r="E53" s="111">
        <f>COUNTIF($F$7:$F$46,"ม่วง")</f>
        <v>8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391"/>
      <c r="D54" s="111" t="s">
        <v>17</v>
      </c>
      <c r="E54" s="111">
        <f>COUNTIF($F$7:$F$46,"ฟ้า")</f>
        <v>8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391"/>
      <c r="D55" s="392" t="s">
        <v>5</v>
      </c>
      <c r="E55" s="392">
        <f>SUM(E50:E54)</f>
        <v>39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s="40" customFormat="1" ht="16.350000000000001" hidden="1" customHeight="1" x14ac:dyDescent="0.5">
      <c r="A58" s="120">
        <v>27</v>
      </c>
      <c r="B58" s="368">
        <v>41914</v>
      </c>
      <c r="C58" s="291" t="s">
        <v>69</v>
      </c>
      <c r="D58" s="289" t="s">
        <v>78</v>
      </c>
      <c r="E58" s="366" t="s">
        <v>79</v>
      </c>
      <c r="F58" s="393" t="s">
        <v>14</v>
      </c>
      <c r="G58" s="394"/>
      <c r="H58" s="261"/>
      <c r="I58" s="240"/>
      <c r="J58" s="240"/>
      <c r="K58" s="240"/>
      <c r="L58" s="238"/>
      <c r="M58" s="238"/>
      <c r="N58" s="238"/>
      <c r="O58" s="238"/>
      <c r="P58" s="239"/>
      <c r="Q58" s="239"/>
      <c r="R58" s="239"/>
      <c r="S58" s="239"/>
      <c r="T58" s="239"/>
      <c r="U58" s="239"/>
      <c r="V58" s="239"/>
      <c r="W58" s="239"/>
      <c r="X58" s="240"/>
      <c r="Y58" s="241"/>
      <c r="AA58" s="206"/>
    </row>
  </sheetData>
  <sortState xmlns:xlrd2="http://schemas.microsoft.com/office/spreadsheetml/2017/richdata2" ref="B20:AB24">
    <sortCondition ref="D20:D24"/>
  </sortState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58"/>
  <sheetViews>
    <sheetView topLeftCell="A28" zoomScale="120" zoomScaleNormal="120" workbookViewId="0">
      <selection activeCell="K40" sqref="K40"/>
    </sheetView>
  </sheetViews>
  <sheetFormatPr defaultColWidth="9.140625" defaultRowHeight="15" customHeight="1" x14ac:dyDescent="0.5"/>
  <cols>
    <col min="1" max="1" width="4.5703125" style="25" customWidth="1"/>
    <col min="2" max="2" width="9.85546875" style="310" customWidth="1"/>
    <col min="3" max="3" width="3.140625" style="311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3.85546875" style="25" hidden="1" customWidth="1"/>
    <col min="27" max="27" width="22" style="198" hidden="1" customWidth="1"/>
    <col min="28" max="28" width="23.42578125" style="25" hidden="1" customWidth="1"/>
    <col min="29" max="16384" width="9.140625" style="25"/>
  </cols>
  <sheetData>
    <row r="1" spans="1:28" ht="18" customHeight="1" x14ac:dyDescent="0.5">
      <c r="B1" s="196" t="s">
        <v>57</v>
      </c>
      <c r="C1" s="197"/>
      <c r="D1" s="28"/>
      <c r="E1" s="29" t="str">
        <f>'ยอด ม.4'!D1</f>
        <v xml:space="preserve">      ภาคเรียนที่ 1  ปีการศึกษา 2569</v>
      </c>
      <c r="F1" s="31"/>
      <c r="M1" s="25" t="s">
        <v>25</v>
      </c>
      <c r="R1" s="25" t="str">
        <f>'ยอด ม.4'!B14</f>
        <v xml:space="preserve">นางฐิติมา  คงคากุล  </v>
      </c>
    </row>
    <row r="2" spans="1:28" ht="18" customHeight="1" x14ac:dyDescent="0.5">
      <c r="B2" s="199" t="s">
        <v>47</v>
      </c>
      <c r="C2" s="197"/>
      <c r="D2" s="28"/>
      <c r="E2" s="29" t="s">
        <v>59</v>
      </c>
      <c r="M2" s="25" t="s">
        <v>48</v>
      </c>
      <c r="R2" s="25" t="str">
        <f>'ยอด ม.4'!B15</f>
        <v xml:space="preserve">นางสาวเมธินี  ช่วยปลัด  </v>
      </c>
    </row>
    <row r="3" spans="1:28" s="35" customFormat="1" ht="17.25" customHeight="1" x14ac:dyDescent="0.5">
      <c r="A3" s="31" t="s">
        <v>857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49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50</v>
      </c>
      <c r="W4" s="884">
        <f>'ยอด ม.4'!F14</f>
        <v>727</v>
      </c>
      <c r="X4" s="884"/>
      <c r="AA4" s="198"/>
    </row>
    <row r="5" spans="1:28" s="40" customFormat="1" ht="18" customHeight="1" x14ac:dyDescent="0.5">
      <c r="A5" s="885" t="s">
        <v>0</v>
      </c>
      <c r="B5" s="887" t="s">
        <v>1</v>
      </c>
      <c r="C5" s="896" t="s">
        <v>2</v>
      </c>
      <c r="D5" s="898" t="s">
        <v>9</v>
      </c>
      <c r="E5" s="900" t="s">
        <v>4</v>
      </c>
      <c r="F5" s="885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12"/>
      <c r="Y5" s="313"/>
      <c r="AA5" s="206"/>
    </row>
    <row r="6" spans="1:28" s="40" customFormat="1" ht="18" customHeight="1" x14ac:dyDescent="0.5">
      <c r="A6" s="886"/>
      <c r="B6" s="888"/>
      <c r="C6" s="897"/>
      <c r="D6" s="899"/>
      <c r="E6" s="901"/>
      <c r="F6" s="895"/>
      <c r="G6" s="314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15"/>
      <c r="Y6" s="316"/>
      <c r="AA6" s="212" t="s">
        <v>93</v>
      </c>
      <c r="AB6" s="214" t="s">
        <v>94</v>
      </c>
    </row>
    <row r="7" spans="1:28" s="40" customFormat="1" ht="16.350000000000001" customHeight="1" x14ac:dyDescent="0.5">
      <c r="A7" s="257">
        <v>1</v>
      </c>
      <c r="B7" s="643">
        <v>43314</v>
      </c>
      <c r="C7" s="318" t="s">
        <v>133</v>
      </c>
      <c r="D7" s="319" t="s">
        <v>490</v>
      </c>
      <c r="E7" s="320" t="s">
        <v>491</v>
      </c>
      <c r="F7" s="257" t="s">
        <v>16</v>
      </c>
      <c r="G7" s="321"/>
      <c r="H7" s="274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1849902215981</v>
      </c>
      <c r="AB7" s="40" t="s">
        <v>95</v>
      </c>
    </row>
    <row r="8" spans="1:28" s="40" customFormat="1" ht="16.350000000000001" customHeight="1" x14ac:dyDescent="0.5">
      <c r="A8" s="120">
        <v>2</v>
      </c>
      <c r="B8" s="642">
        <v>43374</v>
      </c>
      <c r="C8" s="288" t="s">
        <v>133</v>
      </c>
      <c r="D8" s="289" t="s">
        <v>492</v>
      </c>
      <c r="E8" s="290" t="s">
        <v>493</v>
      </c>
      <c r="F8" s="597" t="s">
        <v>13</v>
      </c>
      <c r="G8" s="328"/>
      <c r="H8" s="244"/>
      <c r="I8" s="245"/>
      <c r="J8" s="245"/>
      <c r="K8" s="245"/>
      <c r="L8" s="245"/>
      <c r="M8" s="245"/>
      <c r="N8" s="245"/>
      <c r="O8" s="245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1849902256750</v>
      </c>
      <c r="AB8" s="40" t="s">
        <v>95</v>
      </c>
    </row>
    <row r="9" spans="1:28" s="40" customFormat="1" ht="16.350000000000001" customHeight="1" x14ac:dyDescent="0.5">
      <c r="A9" s="120">
        <v>3</v>
      </c>
      <c r="B9" s="642">
        <v>43414</v>
      </c>
      <c r="C9" s="288" t="s">
        <v>133</v>
      </c>
      <c r="D9" s="289" t="s">
        <v>494</v>
      </c>
      <c r="E9" s="290" t="s">
        <v>495</v>
      </c>
      <c r="F9" s="120" t="s">
        <v>17</v>
      </c>
      <c r="G9" s="323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1841201070881</v>
      </c>
      <c r="AB9" s="40" t="s">
        <v>95</v>
      </c>
    </row>
    <row r="10" spans="1:28" s="40" customFormat="1" ht="16.350000000000001" customHeight="1" x14ac:dyDescent="0.5">
      <c r="A10" s="120">
        <v>4</v>
      </c>
      <c r="B10" s="642">
        <v>43422</v>
      </c>
      <c r="C10" s="288" t="s">
        <v>133</v>
      </c>
      <c r="D10" s="289" t="s">
        <v>496</v>
      </c>
      <c r="E10" s="290" t="s">
        <v>497</v>
      </c>
      <c r="F10" s="120" t="s">
        <v>14</v>
      </c>
      <c r="G10" s="323"/>
      <c r="H10" s="280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1849902242449</v>
      </c>
      <c r="AB10" s="40" t="s">
        <v>95</v>
      </c>
    </row>
    <row r="11" spans="1:28" s="40" customFormat="1" ht="16.350000000000001" customHeight="1" x14ac:dyDescent="0.5">
      <c r="A11" s="246">
        <v>5</v>
      </c>
      <c r="B11" s="359">
        <v>43425</v>
      </c>
      <c r="C11" s="292" t="s">
        <v>133</v>
      </c>
      <c r="D11" s="293" t="s">
        <v>498</v>
      </c>
      <c r="E11" s="294" t="s">
        <v>499</v>
      </c>
      <c r="F11" s="602" t="s">
        <v>15</v>
      </c>
      <c r="G11" s="396"/>
      <c r="H11" s="296"/>
      <c r="I11" s="270"/>
      <c r="J11" s="270"/>
      <c r="K11" s="270"/>
      <c r="L11" s="270"/>
      <c r="M11" s="270"/>
      <c r="N11" s="270"/>
      <c r="O11" s="270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1849801241641</v>
      </c>
      <c r="AB11" s="40" t="s">
        <v>95</v>
      </c>
    </row>
    <row r="12" spans="1:28" s="40" customFormat="1" ht="15.95" customHeight="1" x14ac:dyDescent="0.5">
      <c r="A12" s="257">
        <v>6</v>
      </c>
      <c r="B12" s="643">
        <v>43459</v>
      </c>
      <c r="C12" s="318" t="s">
        <v>133</v>
      </c>
      <c r="D12" s="319" t="s">
        <v>500</v>
      </c>
      <c r="E12" s="320" t="s">
        <v>501</v>
      </c>
      <c r="F12" s="257" t="s">
        <v>16</v>
      </c>
      <c r="G12" s="326"/>
      <c r="H12" s="327"/>
      <c r="I12" s="277"/>
      <c r="J12" s="277"/>
      <c r="K12" s="277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1849902174273</v>
      </c>
      <c r="AB12" s="40" t="s">
        <v>95</v>
      </c>
    </row>
    <row r="13" spans="1:28" s="40" customFormat="1" ht="16.350000000000001" customHeight="1" x14ac:dyDescent="0.5">
      <c r="A13" s="120">
        <v>7</v>
      </c>
      <c r="B13" s="642">
        <v>43461</v>
      </c>
      <c r="C13" s="288" t="s">
        <v>133</v>
      </c>
      <c r="D13" s="289" t="s">
        <v>502</v>
      </c>
      <c r="E13" s="290" t="s">
        <v>503</v>
      </c>
      <c r="F13" s="597" t="s">
        <v>13</v>
      </c>
      <c r="G13" s="323"/>
      <c r="H13" s="280"/>
      <c r="I13" s="80"/>
      <c r="J13" s="80"/>
      <c r="K13" s="80"/>
      <c r="L13" s="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29">
        <v>1849902212680</v>
      </c>
      <c r="AB13" s="40" t="s">
        <v>95</v>
      </c>
    </row>
    <row r="14" spans="1:28" s="40" customFormat="1" ht="15.95" customHeight="1" x14ac:dyDescent="0.5">
      <c r="A14" s="120">
        <v>8</v>
      </c>
      <c r="B14" s="642">
        <v>43492</v>
      </c>
      <c r="C14" s="288" t="s">
        <v>133</v>
      </c>
      <c r="D14" s="289" t="s">
        <v>504</v>
      </c>
      <c r="E14" s="290" t="s">
        <v>505</v>
      </c>
      <c r="F14" s="120" t="s">
        <v>17</v>
      </c>
      <c r="G14" s="328"/>
      <c r="H14" s="244"/>
      <c r="I14" s="245"/>
      <c r="J14" s="245"/>
      <c r="K14" s="245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29">
        <v>1849902225374</v>
      </c>
      <c r="AB14" s="40" t="s">
        <v>95</v>
      </c>
    </row>
    <row r="15" spans="1:28" s="40" customFormat="1" ht="16.350000000000001" customHeight="1" x14ac:dyDescent="0.5">
      <c r="A15" s="120">
        <v>9</v>
      </c>
      <c r="B15" s="642">
        <v>43498</v>
      </c>
      <c r="C15" s="288" t="s">
        <v>133</v>
      </c>
      <c r="D15" s="289" t="s">
        <v>506</v>
      </c>
      <c r="E15" s="290" t="s">
        <v>507</v>
      </c>
      <c r="F15" s="120" t="s">
        <v>14</v>
      </c>
      <c r="G15" s="323"/>
      <c r="H15" s="280"/>
      <c r="I15" s="80"/>
      <c r="J15" s="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29">
        <v>1849902226834</v>
      </c>
      <c r="AB15" s="40" t="s">
        <v>95</v>
      </c>
    </row>
    <row r="16" spans="1:28" s="40" customFormat="1" ht="16.350000000000001" customHeight="1" x14ac:dyDescent="0.5">
      <c r="A16" s="246">
        <v>10</v>
      </c>
      <c r="B16" s="359">
        <v>43500</v>
      </c>
      <c r="C16" s="292" t="s">
        <v>133</v>
      </c>
      <c r="D16" s="293" t="s">
        <v>508</v>
      </c>
      <c r="E16" s="294" t="s">
        <v>509</v>
      </c>
      <c r="F16" s="602" t="s">
        <v>15</v>
      </c>
      <c r="G16" s="325"/>
      <c r="H16" s="283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29">
        <v>1849902216782</v>
      </c>
      <c r="AB16" s="40" t="s">
        <v>95</v>
      </c>
    </row>
    <row r="17" spans="1:28" s="40" customFormat="1" ht="16.350000000000001" customHeight="1" x14ac:dyDescent="0.5">
      <c r="A17" s="257">
        <v>11</v>
      </c>
      <c r="B17" s="643">
        <v>43506</v>
      </c>
      <c r="C17" s="318" t="s">
        <v>133</v>
      </c>
      <c r="D17" s="319" t="s">
        <v>510</v>
      </c>
      <c r="E17" s="320" t="s">
        <v>511</v>
      </c>
      <c r="F17" s="257" t="s">
        <v>16</v>
      </c>
      <c r="G17" s="321"/>
      <c r="H17" s="329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29">
        <v>1849902175971</v>
      </c>
      <c r="AB17" s="40" t="s">
        <v>95</v>
      </c>
    </row>
    <row r="18" spans="1:28" s="40" customFormat="1" ht="16.350000000000001" customHeight="1" x14ac:dyDescent="0.5">
      <c r="A18" s="120">
        <v>12</v>
      </c>
      <c r="B18" s="642">
        <v>43582</v>
      </c>
      <c r="C18" s="288" t="s">
        <v>133</v>
      </c>
      <c r="D18" s="289" t="s">
        <v>512</v>
      </c>
      <c r="E18" s="290" t="s">
        <v>513</v>
      </c>
      <c r="F18" s="597" t="s">
        <v>13</v>
      </c>
      <c r="G18" s="323"/>
      <c r="H18" s="298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29">
        <v>1840801124027</v>
      </c>
      <c r="AB18" s="40" t="s">
        <v>95</v>
      </c>
    </row>
    <row r="19" spans="1:28" s="40" customFormat="1" ht="16.350000000000001" customHeight="1" x14ac:dyDescent="0.5">
      <c r="A19" s="120">
        <v>13</v>
      </c>
      <c r="B19" s="642">
        <v>43649</v>
      </c>
      <c r="C19" s="288" t="s">
        <v>133</v>
      </c>
      <c r="D19" s="289" t="s">
        <v>514</v>
      </c>
      <c r="E19" s="290" t="s">
        <v>515</v>
      </c>
      <c r="F19" s="120" t="s">
        <v>17</v>
      </c>
      <c r="G19" s="323"/>
      <c r="H19" s="298"/>
      <c r="I19" s="80"/>
      <c r="J19" s="80"/>
      <c r="K19" s="80"/>
      <c r="L19" s="2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29">
        <v>1849902189122</v>
      </c>
      <c r="AB19" s="40" t="s">
        <v>95</v>
      </c>
    </row>
    <row r="20" spans="1:28" s="40" customFormat="1" ht="15.95" customHeight="1" x14ac:dyDescent="0.5">
      <c r="A20" s="120">
        <v>14</v>
      </c>
      <c r="B20" s="642">
        <v>43689</v>
      </c>
      <c r="C20" s="288" t="s">
        <v>133</v>
      </c>
      <c r="D20" s="289" t="s">
        <v>516</v>
      </c>
      <c r="E20" s="290" t="s">
        <v>517</v>
      </c>
      <c r="F20" s="120" t="s">
        <v>14</v>
      </c>
      <c r="G20" s="323"/>
      <c r="H20" s="298"/>
      <c r="I20" s="80"/>
      <c r="J20" s="80"/>
      <c r="K20" s="80"/>
      <c r="L20" s="80"/>
      <c r="M20" s="80"/>
      <c r="N20" s="80"/>
      <c r="O20" s="80"/>
      <c r="P20" s="71"/>
      <c r="Q20" s="71"/>
      <c r="R20" s="71"/>
      <c r="S20" s="71"/>
      <c r="T20" s="71"/>
      <c r="U20" s="71"/>
      <c r="V20" s="71"/>
      <c r="W20" s="71"/>
      <c r="X20" s="245"/>
      <c r="Y20" s="73"/>
      <c r="AA20" s="229">
        <v>1849902247882</v>
      </c>
      <c r="AB20" s="40" t="s">
        <v>95</v>
      </c>
    </row>
    <row r="21" spans="1:28" s="40" customFormat="1" ht="16.350000000000001" customHeight="1" x14ac:dyDescent="0.5">
      <c r="A21" s="246">
        <v>15</v>
      </c>
      <c r="B21" s="628">
        <v>43722</v>
      </c>
      <c r="C21" s="292" t="s">
        <v>133</v>
      </c>
      <c r="D21" s="293" t="s">
        <v>518</v>
      </c>
      <c r="E21" s="294" t="s">
        <v>519</v>
      </c>
      <c r="F21" s="602" t="s">
        <v>15</v>
      </c>
      <c r="G21" s="325"/>
      <c r="H21" s="269"/>
      <c r="I21" s="101"/>
      <c r="J21" s="101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29">
        <v>1849902183884</v>
      </c>
      <c r="AB21" s="40" t="s">
        <v>95</v>
      </c>
    </row>
    <row r="22" spans="1:28" s="40" customFormat="1" ht="15.95" customHeight="1" x14ac:dyDescent="0.5">
      <c r="A22" s="257">
        <v>16</v>
      </c>
      <c r="B22" s="641">
        <v>44486</v>
      </c>
      <c r="C22" s="318" t="s">
        <v>133</v>
      </c>
      <c r="D22" s="319" t="s">
        <v>150</v>
      </c>
      <c r="E22" s="320" t="s">
        <v>520</v>
      </c>
      <c r="F22" s="257" t="s">
        <v>16</v>
      </c>
      <c r="G22" s="321"/>
      <c r="H22" s="329"/>
      <c r="I22" s="275"/>
      <c r="J22" s="275"/>
      <c r="K22" s="275"/>
      <c r="L22" s="277"/>
      <c r="M22" s="277"/>
      <c r="N22" s="277"/>
      <c r="O22" s="277"/>
      <c r="P22" s="276"/>
      <c r="Q22" s="276"/>
      <c r="R22" s="276"/>
      <c r="S22" s="276"/>
      <c r="T22" s="276"/>
      <c r="U22" s="276"/>
      <c r="V22" s="276"/>
      <c r="W22" s="276"/>
      <c r="X22" s="277"/>
      <c r="Y22" s="58"/>
      <c r="AA22" s="229">
        <v>1849902218068</v>
      </c>
      <c r="AB22" s="40" t="s">
        <v>95</v>
      </c>
    </row>
    <row r="23" spans="1:28" s="40" customFormat="1" ht="15.95" customHeight="1" x14ac:dyDescent="0.5">
      <c r="A23" s="120">
        <v>17</v>
      </c>
      <c r="B23" s="726">
        <v>45635</v>
      </c>
      <c r="C23" s="699" t="s">
        <v>133</v>
      </c>
      <c r="D23" s="700" t="s">
        <v>523</v>
      </c>
      <c r="E23" s="701" t="s">
        <v>524</v>
      </c>
      <c r="F23" s="702" t="s">
        <v>13</v>
      </c>
      <c r="G23" s="533"/>
      <c r="H23" s="534"/>
      <c r="I23" s="530"/>
      <c r="J23" s="530"/>
      <c r="K23" s="530"/>
      <c r="L23" s="529"/>
      <c r="M23" s="529"/>
      <c r="N23" s="529"/>
      <c r="O23" s="529"/>
      <c r="P23" s="531"/>
      <c r="Q23" s="531"/>
      <c r="R23" s="531"/>
      <c r="S23" s="531"/>
      <c r="T23" s="531"/>
      <c r="U23" s="531"/>
      <c r="V23" s="531"/>
      <c r="W23" s="531"/>
      <c r="X23" s="529"/>
      <c r="Y23" s="532"/>
      <c r="Z23" s="282"/>
      <c r="AA23" s="719">
        <v>1849902249699</v>
      </c>
      <c r="AB23" s="720" t="s">
        <v>566</v>
      </c>
    </row>
    <row r="24" spans="1:28" s="40" customFormat="1" ht="16.350000000000001" customHeight="1" x14ac:dyDescent="0.5">
      <c r="A24" s="120">
        <v>18</v>
      </c>
      <c r="B24" s="726">
        <v>45636</v>
      </c>
      <c r="C24" s="699" t="s">
        <v>133</v>
      </c>
      <c r="D24" s="727" t="s">
        <v>521</v>
      </c>
      <c r="E24" s="701" t="s">
        <v>522</v>
      </c>
      <c r="F24" s="728" t="s">
        <v>17</v>
      </c>
      <c r="G24" s="533"/>
      <c r="H24" s="534"/>
      <c r="I24" s="530"/>
      <c r="J24" s="530"/>
      <c r="K24" s="530"/>
      <c r="L24" s="530"/>
      <c r="M24" s="530"/>
      <c r="N24" s="530"/>
      <c r="O24" s="530"/>
      <c r="P24" s="531"/>
      <c r="Q24" s="531"/>
      <c r="R24" s="531"/>
      <c r="S24" s="531"/>
      <c r="T24" s="531"/>
      <c r="U24" s="531"/>
      <c r="V24" s="531"/>
      <c r="W24" s="531"/>
      <c r="X24" s="529"/>
      <c r="Y24" s="532"/>
      <c r="Z24" s="282"/>
      <c r="AA24" s="719">
        <v>1849902192107</v>
      </c>
      <c r="AB24" s="720" t="s">
        <v>101</v>
      </c>
    </row>
    <row r="25" spans="1:28" s="40" customFormat="1" ht="15.95" customHeight="1" x14ac:dyDescent="0.5">
      <c r="A25" s="120">
        <v>19</v>
      </c>
      <c r="B25" s="641">
        <v>43364</v>
      </c>
      <c r="C25" s="288" t="s">
        <v>69</v>
      </c>
      <c r="D25" s="289" t="s">
        <v>399</v>
      </c>
      <c r="E25" s="290" t="s">
        <v>525</v>
      </c>
      <c r="F25" s="120" t="s">
        <v>14</v>
      </c>
      <c r="G25" s="533"/>
      <c r="H25" s="534"/>
      <c r="I25" s="530"/>
      <c r="J25" s="530"/>
      <c r="K25" s="530"/>
      <c r="L25" s="530"/>
      <c r="M25" s="530"/>
      <c r="N25" s="530"/>
      <c r="O25" s="530"/>
      <c r="P25" s="531"/>
      <c r="Q25" s="531"/>
      <c r="R25" s="531"/>
      <c r="S25" s="531"/>
      <c r="T25" s="531"/>
      <c r="U25" s="531"/>
      <c r="V25" s="531"/>
      <c r="W25" s="531"/>
      <c r="X25" s="529"/>
      <c r="Y25" s="532"/>
      <c r="Z25" s="282"/>
      <c r="AA25" s="206">
        <v>1849902175636</v>
      </c>
      <c r="AB25" s="40" t="s">
        <v>95</v>
      </c>
    </row>
    <row r="26" spans="1:28" s="40" customFormat="1" ht="16.350000000000001" customHeight="1" x14ac:dyDescent="0.5">
      <c r="A26" s="246">
        <v>20</v>
      </c>
      <c r="B26" s="641">
        <v>43368</v>
      </c>
      <c r="C26" s="292" t="s">
        <v>69</v>
      </c>
      <c r="D26" s="293" t="s">
        <v>526</v>
      </c>
      <c r="E26" s="294" t="s">
        <v>527</v>
      </c>
      <c r="F26" s="602" t="s">
        <v>15</v>
      </c>
      <c r="G26" s="521"/>
      <c r="H26" s="522"/>
      <c r="I26" s="523"/>
      <c r="J26" s="523"/>
      <c r="K26" s="523"/>
      <c r="L26" s="523"/>
      <c r="M26" s="523"/>
      <c r="N26" s="523"/>
      <c r="O26" s="523"/>
      <c r="P26" s="524"/>
      <c r="Q26" s="524"/>
      <c r="R26" s="524"/>
      <c r="S26" s="524"/>
      <c r="T26" s="524"/>
      <c r="U26" s="524"/>
      <c r="V26" s="524"/>
      <c r="W26" s="524"/>
      <c r="X26" s="525"/>
      <c r="Y26" s="526"/>
      <c r="Z26" s="282"/>
      <c r="AA26" s="206">
        <v>1103000243388</v>
      </c>
      <c r="AB26" s="40" t="s">
        <v>95</v>
      </c>
    </row>
    <row r="27" spans="1:28" s="40" customFormat="1" ht="16.350000000000001" customHeight="1" x14ac:dyDescent="0.5">
      <c r="A27" s="257">
        <v>21</v>
      </c>
      <c r="B27" s="643">
        <v>43430</v>
      </c>
      <c r="C27" s="622" t="s">
        <v>69</v>
      </c>
      <c r="D27" s="623" t="s">
        <v>528</v>
      </c>
      <c r="E27" s="624" t="s">
        <v>319</v>
      </c>
      <c r="F27" s="257" t="s">
        <v>16</v>
      </c>
      <c r="G27" s="557"/>
      <c r="H27" s="556"/>
      <c r="I27" s="539"/>
      <c r="J27" s="539"/>
      <c r="K27" s="539"/>
      <c r="L27" s="537"/>
      <c r="M27" s="537"/>
      <c r="N27" s="537"/>
      <c r="O27" s="537"/>
      <c r="P27" s="538"/>
      <c r="Q27" s="538"/>
      <c r="R27" s="538"/>
      <c r="S27" s="538"/>
      <c r="T27" s="538"/>
      <c r="U27" s="538"/>
      <c r="V27" s="538"/>
      <c r="W27" s="538"/>
      <c r="X27" s="539"/>
      <c r="Y27" s="335"/>
      <c r="Z27" s="282"/>
      <c r="AA27" s="206">
        <v>1849902202501</v>
      </c>
      <c r="AB27" s="40" t="s">
        <v>95</v>
      </c>
    </row>
    <row r="28" spans="1:28" s="40" customFormat="1" ht="15.95" customHeight="1" x14ac:dyDescent="0.5">
      <c r="A28" s="120">
        <v>22</v>
      </c>
      <c r="B28" s="642">
        <v>43438</v>
      </c>
      <c r="C28" s="288" t="s">
        <v>69</v>
      </c>
      <c r="D28" s="289" t="s">
        <v>529</v>
      </c>
      <c r="E28" s="290" t="s">
        <v>530</v>
      </c>
      <c r="F28" s="597" t="s">
        <v>13</v>
      </c>
      <c r="G28" s="323"/>
      <c r="H28" s="280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29">
        <v>1849902233199</v>
      </c>
      <c r="AB28" s="40" t="s">
        <v>95</v>
      </c>
    </row>
    <row r="29" spans="1:28" s="40" customFormat="1" ht="16.350000000000001" customHeight="1" x14ac:dyDescent="0.5">
      <c r="A29" s="120">
        <v>23</v>
      </c>
      <c r="B29" s="642">
        <v>43445</v>
      </c>
      <c r="C29" s="288" t="s">
        <v>69</v>
      </c>
      <c r="D29" s="289" t="s">
        <v>531</v>
      </c>
      <c r="E29" s="290" t="s">
        <v>532</v>
      </c>
      <c r="F29" s="120" t="s">
        <v>17</v>
      </c>
      <c r="G29" s="323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29">
        <v>1849300140770</v>
      </c>
      <c r="AB29" s="40" t="s">
        <v>95</v>
      </c>
    </row>
    <row r="30" spans="1:28" s="40" customFormat="1" ht="16.350000000000001" customHeight="1" x14ac:dyDescent="0.5">
      <c r="A30" s="120">
        <v>24</v>
      </c>
      <c r="B30" s="642">
        <v>43482</v>
      </c>
      <c r="C30" s="288" t="s">
        <v>69</v>
      </c>
      <c r="D30" s="289" t="s">
        <v>533</v>
      </c>
      <c r="E30" s="290" t="s">
        <v>534</v>
      </c>
      <c r="F30" s="120" t="s">
        <v>14</v>
      </c>
      <c r="G30" s="328"/>
      <c r="H30" s="244"/>
      <c r="I30" s="245"/>
      <c r="J30" s="245"/>
      <c r="K30" s="245"/>
      <c r="L30" s="245"/>
      <c r="M30" s="245"/>
      <c r="N30" s="245"/>
      <c r="O30" s="245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29">
        <v>1309903809978</v>
      </c>
      <c r="AB30" s="40" t="s">
        <v>95</v>
      </c>
    </row>
    <row r="31" spans="1:28" s="40" customFormat="1" ht="16.350000000000001" customHeight="1" x14ac:dyDescent="0.5">
      <c r="A31" s="246">
        <v>25</v>
      </c>
      <c r="B31" s="359">
        <v>43510</v>
      </c>
      <c r="C31" s="338" t="s">
        <v>69</v>
      </c>
      <c r="D31" s="375" t="s">
        <v>535</v>
      </c>
      <c r="E31" s="339" t="s">
        <v>536</v>
      </c>
      <c r="F31" s="602" t="s">
        <v>15</v>
      </c>
      <c r="G31" s="340"/>
      <c r="H31" s="341"/>
      <c r="I31" s="342"/>
      <c r="J31" s="342"/>
      <c r="K31" s="342"/>
      <c r="L31" s="342"/>
      <c r="M31" s="342"/>
      <c r="N31" s="342"/>
      <c r="O31" s="342"/>
      <c r="P31" s="343"/>
      <c r="Q31" s="343"/>
      <c r="R31" s="343"/>
      <c r="S31" s="343"/>
      <c r="T31" s="343"/>
      <c r="U31" s="343"/>
      <c r="V31" s="343"/>
      <c r="W31" s="343"/>
      <c r="X31" s="344"/>
      <c r="Y31" s="271"/>
      <c r="AA31" s="229">
        <v>1849902219595</v>
      </c>
      <c r="AB31" s="40" t="s">
        <v>95</v>
      </c>
    </row>
    <row r="32" spans="1:28" s="40" customFormat="1" ht="16.350000000000001" customHeight="1" x14ac:dyDescent="0.5">
      <c r="A32" s="257">
        <v>26</v>
      </c>
      <c r="B32" s="643">
        <v>43516</v>
      </c>
      <c r="C32" s="318" t="s">
        <v>69</v>
      </c>
      <c r="D32" s="319" t="s">
        <v>537</v>
      </c>
      <c r="E32" s="320" t="s">
        <v>538</v>
      </c>
      <c r="F32" s="257" t="s">
        <v>16</v>
      </c>
      <c r="G32" s="321"/>
      <c r="H32" s="274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29">
        <v>1849902174486</v>
      </c>
      <c r="AB32" s="40" t="s">
        <v>95</v>
      </c>
    </row>
    <row r="33" spans="1:28" s="40" customFormat="1" ht="15.95" customHeight="1" x14ac:dyDescent="0.5">
      <c r="A33" s="120">
        <v>27</v>
      </c>
      <c r="B33" s="642">
        <v>43549</v>
      </c>
      <c r="C33" s="288" t="s">
        <v>69</v>
      </c>
      <c r="D33" s="289" t="s">
        <v>539</v>
      </c>
      <c r="E33" s="290" t="s">
        <v>540</v>
      </c>
      <c r="F33" s="597" t="s">
        <v>13</v>
      </c>
      <c r="G33" s="323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29">
        <v>1849902217614</v>
      </c>
      <c r="AB33" s="40" t="s">
        <v>95</v>
      </c>
    </row>
    <row r="34" spans="1:28" s="40" customFormat="1" ht="15.95" customHeight="1" x14ac:dyDescent="0.5">
      <c r="A34" s="120">
        <v>28</v>
      </c>
      <c r="B34" s="642">
        <v>43562</v>
      </c>
      <c r="C34" s="288" t="s">
        <v>69</v>
      </c>
      <c r="D34" s="289" t="s">
        <v>541</v>
      </c>
      <c r="E34" s="290" t="s">
        <v>542</v>
      </c>
      <c r="F34" s="120" t="s">
        <v>17</v>
      </c>
      <c r="G34" s="323"/>
      <c r="H34" s="280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29">
        <v>1849902206817</v>
      </c>
      <c r="AB34" s="40" t="s">
        <v>95</v>
      </c>
    </row>
    <row r="35" spans="1:28" s="40" customFormat="1" ht="16.350000000000001" customHeight="1" x14ac:dyDescent="0.5">
      <c r="A35" s="120">
        <v>29</v>
      </c>
      <c r="B35" s="642">
        <v>43565</v>
      </c>
      <c r="C35" s="288" t="s">
        <v>69</v>
      </c>
      <c r="D35" s="289" t="s">
        <v>543</v>
      </c>
      <c r="E35" s="290" t="s">
        <v>544</v>
      </c>
      <c r="F35" s="120" t="s">
        <v>14</v>
      </c>
      <c r="G35" s="323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29">
        <v>1849902227318</v>
      </c>
      <c r="AB35" s="40" t="s">
        <v>95</v>
      </c>
    </row>
    <row r="36" spans="1:28" s="40" customFormat="1" ht="16.350000000000001" customHeight="1" x14ac:dyDescent="0.5">
      <c r="A36" s="246">
        <v>30</v>
      </c>
      <c r="B36" s="359">
        <v>43567</v>
      </c>
      <c r="C36" s="292" t="s">
        <v>69</v>
      </c>
      <c r="D36" s="293" t="s">
        <v>545</v>
      </c>
      <c r="E36" s="294" t="s">
        <v>546</v>
      </c>
      <c r="F36" s="602" t="s">
        <v>15</v>
      </c>
      <c r="G36" s="325"/>
      <c r="H36" s="283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29">
        <v>1849902174168</v>
      </c>
      <c r="AB36" s="40" t="s">
        <v>95</v>
      </c>
    </row>
    <row r="37" spans="1:28" s="40" customFormat="1" ht="16.350000000000001" customHeight="1" x14ac:dyDescent="0.5">
      <c r="A37" s="257">
        <v>31</v>
      </c>
      <c r="B37" s="643">
        <v>43631</v>
      </c>
      <c r="C37" s="622" t="s">
        <v>69</v>
      </c>
      <c r="D37" s="623" t="s">
        <v>547</v>
      </c>
      <c r="E37" s="624" t="s">
        <v>548</v>
      </c>
      <c r="F37" s="257" t="s">
        <v>16</v>
      </c>
      <c r="G37" s="337"/>
      <c r="H37" s="285"/>
      <c r="I37" s="55"/>
      <c r="J37" s="55"/>
      <c r="K37" s="55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286"/>
      <c r="Y37" s="58"/>
      <c r="AA37" s="229">
        <v>1849902214399</v>
      </c>
      <c r="AB37" s="40" t="s">
        <v>95</v>
      </c>
    </row>
    <row r="38" spans="1:28" s="40" customFormat="1" ht="15.95" customHeight="1" x14ac:dyDescent="0.5">
      <c r="A38" s="120">
        <v>32</v>
      </c>
      <c r="B38" s="642">
        <v>43633</v>
      </c>
      <c r="C38" s="288" t="s">
        <v>69</v>
      </c>
      <c r="D38" s="289" t="s">
        <v>549</v>
      </c>
      <c r="E38" s="290" t="s">
        <v>550</v>
      </c>
      <c r="F38" s="597" t="s">
        <v>13</v>
      </c>
      <c r="G38" s="323"/>
      <c r="H38" s="280"/>
      <c r="I38" s="80"/>
      <c r="J38" s="80"/>
      <c r="K38" s="80"/>
      <c r="L38" s="80"/>
      <c r="M38" s="80"/>
      <c r="N38" s="80"/>
      <c r="O38" s="80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29">
        <v>1849902229949</v>
      </c>
      <c r="AB38" s="40" t="s">
        <v>95</v>
      </c>
    </row>
    <row r="39" spans="1:28" s="40" customFormat="1" ht="15.95" customHeight="1" x14ac:dyDescent="0.5">
      <c r="A39" s="120">
        <v>33</v>
      </c>
      <c r="B39" s="647">
        <v>43679</v>
      </c>
      <c r="C39" s="291" t="s">
        <v>69</v>
      </c>
      <c r="D39" s="365" t="s">
        <v>551</v>
      </c>
      <c r="E39" s="366" t="s">
        <v>552</v>
      </c>
      <c r="F39" s="120" t="s">
        <v>17</v>
      </c>
      <c r="G39" s="394"/>
      <c r="H39" s="261"/>
      <c r="I39" s="240"/>
      <c r="J39" s="240"/>
      <c r="K39" s="240"/>
      <c r="L39" s="238"/>
      <c r="M39" s="238"/>
      <c r="N39" s="238"/>
      <c r="O39" s="238"/>
      <c r="P39" s="239"/>
      <c r="Q39" s="239"/>
      <c r="R39" s="239"/>
      <c r="S39" s="239"/>
      <c r="T39" s="239"/>
      <c r="U39" s="239"/>
      <c r="V39" s="239"/>
      <c r="W39" s="239"/>
      <c r="X39" s="240"/>
      <c r="Y39" s="241"/>
      <c r="AA39" s="229">
        <v>1849902235680</v>
      </c>
      <c r="AB39" s="40" t="s">
        <v>95</v>
      </c>
    </row>
    <row r="40" spans="1:28" s="40" customFormat="1" ht="16.350000000000001" customHeight="1" x14ac:dyDescent="0.5">
      <c r="A40" s="120">
        <v>34</v>
      </c>
      <c r="B40" s="642">
        <v>43701</v>
      </c>
      <c r="C40" s="288" t="s">
        <v>69</v>
      </c>
      <c r="D40" s="289" t="s">
        <v>553</v>
      </c>
      <c r="E40" s="290" t="s">
        <v>554</v>
      </c>
      <c r="F40" s="120" t="s">
        <v>14</v>
      </c>
      <c r="G40" s="323"/>
      <c r="H40" s="280"/>
      <c r="I40" s="80"/>
      <c r="J40" s="80"/>
      <c r="K40" s="80"/>
      <c r="L40" s="80"/>
      <c r="M40" s="80"/>
      <c r="N40" s="80"/>
      <c r="O40" s="80"/>
      <c r="P40" s="71"/>
      <c r="Q40" s="71"/>
      <c r="R40" s="71"/>
      <c r="S40" s="71"/>
      <c r="T40" s="71"/>
      <c r="U40" s="71"/>
      <c r="V40" s="71"/>
      <c r="W40" s="71"/>
      <c r="X40" s="245"/>
      <c r="Y40" s="73"/>
      <c r="AA40" s="229">
        <v>1849902171568</v>
      </c>
      <c r="AB40" s="40" t="s">
        <v>95</v>
      </c>
    </row>
    <row r="41" spans="1:28" s="40" customFormat="1" ht="16.350000000000001" customHeight="1" x14ac:dyDescent="0.5">
      <c r="A41" s="246">
        <v>35</v>
      </c>
      <c r="B41" s="628">
        <v>43708</v>
      </c>
      <c r="C41" s="338" t="s">
        <v>69</v>
      </c>
      <c r="D41" s="375" t="s">
        <v>555</v>
      </c>
      <c r="E41" s="339" t="s">
        <v>556</v>
      </c>
      <c r="F41" s="602" t="s">
        <v>15</v>
      </c>
      <c r="G41" s="340"/>
      <c r="H41" s="341"/>
      <c r="I41" s="342"/>
      <c r="J41" s="342"/>
      <c r="K41" s="342"/>
      <c r="L41" s="342"/>
      <c r="M41" s="342"/>
      <c r="N41" s="342"/>
      <c r="O41" s="342"/>
      <c r="P41" s="343"/>
      <c r="Q41" s="343"/>
      <c r="R41" s="343"/>
      <c r="S41" s="343"/>
      <c r="T41" s="343"/>
      <c r="U41" s="343"/>
      <c r="V41" s="343"/>
      <c r="W41" s="343"/>
      <c r="X41" s="344"/>
      <c r="Y41" s="271"/>
      <c r="AA41" s="229">
        <v>1849902266275</v>
      </c>
      <c r="AB41" s="40" t="s">
        <v>95</v>
      </c>
    </row>
    <row r="42" spans="1:28" s="40" customFormat="1" ht="16.350000000000001" customHeight="1" x14ac:dyDescent="0.5">
      <c r="A42" s="257">
        <v>36</v>
      </c>
      <c r="B42" s="726">
        <v>45637</v>
      </c>
      <c r="C42" s="706" t="s">
        <v>69</v>
      </c>
      <c r="D42" s="707" t="s">
        <v>196</v>
      </c>
      <c r="E42" s="708" t="s">
        <v>557</v>
      </c>
      <c r="F42" s="709" t="s">
        <v>16</v>
      </c>
      <c r="G42" s="321"/>
      <c r="H42" s="274"/>
      <c r="I42" s="275"/>
      <c r="J42" s="275"/>
      <c r="K42" s="275"/>
      <c r="L42" s="275"/>
      <c r="M42" s="275"/>
      <c r="N42" s="275"/>
      <c r="O42" s="275"/>
      <c r="P42" s="276"/>
      <c r="Q42" s="276"/>
      <c r="R42" s="276"/>
      <c r="S42" s="276"/>
      <c r="T42" s="276"/>
      <c r="U42" s="276"/>
      <c r="V42" s="276"/>
      <c r="W42" s="276"/>
      <c r="X42" s="277"/>
      <c r="Y42" s="58"/>
      <c r="AA42" s="719">
        <v>1849902236627</v>
      </c>
      <c r="AB42" s="720" t="s">
        <v>105</v>
      </c>
    </row>
    <row r="43" spans="1:28" s="40" customFormat="1" ht="15.95" customHeight="1" x14ac:dyDescent="0.5">
      <c r="A43" s="120">
        <v>37</v>
      </c>
      <c r="B43" s="713">
        <v>45638</v>
      </c>
      <c r="C43" s="699" t="s">
        <v>69</v>
      </c>
      <c r="D43" s="700" t="s">
        <v>562</v>
      </c>
      <c r="E43" s="701" t="s">
        <v>563</v>
      </c>
      <c r="F43" s="728" t="s">
        <v>13</v>
      </c>
      <c r="G43" s="533"/>
      <c r="H43" s="534"/>
      <c r="I43" s="530"/>
      <c r="J43" s="530"/>
      <c r="K43" s="530"/>
      <c r="L43" s="530"/>
      <c r="M43" s="530"/>
      <c r="N43" s="530"/>
      <c r="O43" s="530"/>
      <c r="P43" s="531"/>
      <c r="Q43" s="531"/>
      <c r="R43" s="531"/>
      <c r="S43" s="531"/>
      <c r="T43" s="531"/>
      <c r="U43" s="531"/>
      <c r="V43" s="531"/>
      <c r="W43" s="531"/>
      <c r="X43" s="529"/>
      <c r="Y43" s="532"/>
      <c r="Z43" s="282"/>
      <c r="AA43" s="719">
        <v>1807800091598</v>
      </c>
      <c r="AB43" s="720" t="s">
        <v>105</v>
      </c>
    </row>
    <row r="44" spans="1:28" s="40" customFormat="1" ht="16.350000000000001" customHeight="1" x14ac:dyDescent="0.5">
      <c r="A44" s="120">
        <v>38</v>
      </c>
      <c r="B44" s="713">
        <v>45639</v>
      </c>
      <c r="C44" s="699" t="s">
        <v>69</v>
      </c>
      <c r="D44" s="700" t="s">
        <v>558</v>
      </c>
      <c r="E44" s="701" t="s">
        <v>559</v>
      </c>
      <c r="F44" s="702" t="s">
        <v>17</v>
      </c>
      <c r="G44" s="533"/>
      <c r="H44" s="534"/>
      <c r="I44" s="530"/>
      <c r="J44" s="530"/>
      <c r="K44" s="530"/>
      <c r="L44" s="530"/>
      <c r="M44" s="530"/>
      <c r="N44" s="530"/>
      <c r="O44" s="530"/>
      <c r="P44" s="531"/>
      <c r="Q44" s="531"/>
      <c r="R44" s="531"/>
      <c r="S44" s="531"/>
      <c r="T44" s="531"/>
      <c r="U44" s="531"/>
      <c r="V44" s="531"/>
      <c r="W44" s="531"/>
      <c r="X44" s="529"/>
      <c r="Y44" s="532"/>
      <c r="Z44" s="282"/>
      <c r="AA44" s="719">
        <v>1809902661433</v>
      </c>
      <c r="AB44" s="720" t="s">
        <v>96</v>
      </c>
    </row>
    <row r="45" spans="1:28" s="40" customFormat="1" ht="15.95" customHeight="1" x14ac:dyDescent="0.5">
      <c r="A45" s="120">
        <v>39</v>
      </c>
      <c r="B45" s="713">
        <v>45640</v>
      </c>
      <c r="C45" s="699" t="s">
        <v>69</v>
      </c>
      <c r="D45" s="700" t="s">
        <v>560</v>
      </c>
      <c r="E45" s="701" t="s">
        <v>561</v>
      </c>
      <c r="F45" s="702" t="s">
        <v>14</v>
      </c>
      <c r="G45" s="533"/>
      <c r="H45" s="534"/>
      <c r="I45" s="530"/>
      <c r="J45" s="530"/>
      <c r="K45" s="530"/>
      <c r="L45" s="530"/>
      <c r="M45" s="530"/>
      <c r="N45" s="530"/>
      <c r="O45" s="530"/>
      <c r="P45" s="531"/>
      <c r="Q45" s="531"/>
      <c r="R45" s="531"/>
      <c r="S45" s="531"/>
      <c r="T45" s="531"/>
      <c r="U45" s="531"/>
      <c r="V45" s="531"/>
      <c r="W45" s="531"/>
      <c r="X45" s="529"/>
      <c r="Y45" s="532"/>
      <c r="Z45" s="282"/>
      <c r="AA45" s="719">
        <v>1849902225277</v>
      </c>
      <c r="AB45" s="720" t="s">
        <v>106</v>
      </c>
    </row>
    <row r="46" spans="1:28" s="40" customFormat="1" ht="15.95" customHeight="1" x14ac:dyDescent="0.5">
      <c r="A46" s="246">
        <v>40</v>
      </c>
      <c r="B46" s="693">
        <v>45641</v>
      </c>
      <c r="C46" s="694" t="s">
        <v>69</v>
      </c>
      <c r="D46" s="695" t="s">
        <v>564</v>
      </c>
      <c r="E46" s="696" t="s">
        <v>565</v>
      </c>
      <c r="F46" s="729" t="s">
        <v>15</v>
      </c>
      <c r="G46" s="521"/>
      <c r="H46" s="522"/>
      <c r="I46" s="523"/>
      <c r="J46" s="523"/>
      <c r="K46" s="523"/>
      <c r="L46" s="523"/>
      <c r="M46" s="523"/>
      <c r="N46" s="523"/>
      <c r="O46" s="523"/>
      <c r="P46" s="524"/>
      <c r="Q46" s="524"/>
      <c r="R46" s="524"/>
      <c r="S46" s="524"/>
      <c r="T46" s="524"/>
      <c r="U46" s="524"/>
      <c r="V46" s="524"/>
      <c r="W46" s="524"/>
      <c r="X46" s="525"/>
      <c r="Y46" s="542"/>
      <c r="Z46" s="282"/>
      <c r="AA46" s="719">
        <v>1849902204113</v>
      </c>
      <c r="AB46" s="720" t="s">
        <v>111</v>
      </c>
    </row>
    <row r="47" spans="1:28" s="40" customFormat="1" ht="6" customHeight="1" x14ac:dyDescent="0.5">
      <c r="A47" s="180"/>
      <c r="B47" s="347"/>
      <c r="C47" s="348"/>
      <c r="D47" s="349"/>
      <c r="E47" s="35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03"/>
      <c r="Y47" s="304"/>
      <c r="AA47" s="206"/>
    </row>
    <row r="48" spans="1:28" s="40" customFormat="1" ht="16.350000000000001" customHeight="1" x14ac:dyDescent="0.5">
      <c r="A48" s="178"/>
      <c r="B48" s="182" t="s">
        <v>24</v>
      </c>
      <c r="C48" s="180"/>
      <c r="E48" s="180">
        <f>I48+O48</f>
        <v>40</v>
      </c>
      <c r="F48" s="181" t="s">
        <v>6</v>
      </c>
      <c r="G48" s="182" t="s">
        <v>11</v>
      </c>
      <c r="H48" s="182"/>
      <c r="I48" s="180">
        <f>COUNTIF($C$7:$C$46,"ช")</f>
        <v>18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22</v>
      </c>
      <c r="P48" s="178"/>
      <c r="Q48" s="183" t="s">
        <v>8</v>
      </c>
      <c r="X48" s="178"/>
      <c r="Y48" s="178"/>
      <c r="AA48" s="206"/>
    </row>
    <row r="49" spans="1:27" s="192" customFormat="1" ht="17.100000000000001" hidden="1" customHeight="1" x14ac:dyDescent="0.5">
      <c r="A49" s="186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AA49" s="305"/>
    </row>
    <row r="50" spans="1:27" s="188" customFormat="1" ht="15" hidden="1" customHeight="1" x14ac:dyDescent="0.5">
      <c r="A50" s="186"/>
      <c r="B50" s="306"/>
      <c r="C50" s="186"/>
      <c r="D50" s="185" t="s">
        <v>13</v>
      </c>
      <c r="E50" s="185">
        <f>COUNTIF($F$7:$F$46,"แดง")</f>
        <v>8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AA50" s="307"/>
    </row>
    <row r="51" spans="1:27" s="188" customFormat="1" ht="15" hidden="1" customHeight="1" x14ac:dyDescent="0.5">
      <c r="A51" s="186"/>
      <c r="B51" s="306"/>
      <c r="C51" s="186"/>
      <c r="D51" s="185" t="s">
        <v>14</v>
      </c>
      <c r="E51" s="185">
        <f>COUNTIF($F$7:$F$46,"เหลือง")</f>
        <v>8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AA51" s="307"/>
    </row>
    <row r="52" spans="1:27" s="188" customFormat="1" ht="15" hidden="1" customHeight="1" x14ac:dyDescent="0.5">
      <c r="A52" s="186"/>
      <c r="B52" s="306"/>
      <c r="C52" s="186"/>
      <c r="D52" s="185" t="s">
        <v>15</v>
      </c>
      <c r="E52" s="185">
        <f>COUNTIF($F$7:$F$46,"น้ำเงิน")</f>
        <v>8</v>
      </c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AA52" s="307"/>
    </row>
    <row r="53" spans="1:27" s="188" customFormat="1" ht="15" hidden="1" customHeight="1" x14ac:dyDescent="0.5">
      <c r="A53" s="186"/>
      <c r="B53" s="306"/>
      <c r="C53" s="186"/>
      <c r="D53" s="185" t="s">
        <v>16</v>
      </c>
      <c r="E53" s="185">
        <f>COUNTIF($F$7:$F$46,"ม่วง")</f>
        <v>8</v>
      </c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AA53" s="307"/>
    </row>
    <row r="54" spans="1:27" s="188" customFormat="1" ht="15" hidden="1" customHeight="1" x14ac:dyDescent="0.5">
      <c r="A54" s="186"/>
      <c r="B54" s="306"/>
      <c r="C54" s="186"/>
      <c r="D54" s="185" t="s">
        <v>17</v>
      </c>
      <c r="E54" s="185">
        <f>COUNTIF($F$7:$F$46,"ฟ้า")</f>
        <v>8</v>
      </c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AA54" s="307"/>
    </row>
    <row r="55" spans="1:27" s="188" customFormat="1" ht="15" hidden="1" customHeight="1" x14ac:dyDescent="0.5">
      <c r="A55" s="186"/>
      <c r="B55" s="306"/>
      <c r="C55" s="186"/>
      <c r="D55" s="308" t="s">
        <v>5</v>
      </c>
      <c r="E55" s="308">
        <f>SUM(E50:E54)</f>
        <v>40</v>
      </c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AA55" s="307"/>
    </row>
    <row r="56" spans="1:27" s="188" customFormat="1" ht="15" customHeight="1" x14ac:dyDescent="0.5">
      <c r="B56" s="309"/>
      <c r="C56" s="186"/>
      <c r="D56" s="190"/>
      <c r="E56" s="190"/>
      <c r="AA56" s="307"/>
    </row>
    <row r="57" spans="1:27" ht="15" customHeight="1" x14ac:dyDescent="0.5">
      <c r="D57" s="397"/>
      <c r="E57" s="397"/>
      <c r="F57" s="188"/>
      <c r="G57" s="188"/>
    </row>
    <row r="58" spans="1:27" ht="15" customHeight="1" x14ac:dyDescent="0.5">
      <c r="C58" s="385"/>
      <c r="D58" s="192"/>
      <c r="E58" s="192"/>
      <c r="F58" s="188"/>
      <c r="G58" s="188"/>
    </row>
  </sheetData>
  <sortState xmlns:xlrd2="http://schemas.microsoft.com/office/spreadsheetml/2017/richdata2" ref="C23:AB24">
    <sortCondition ref="D23:D24"/>
  </sortState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58"/>
  <sheetViews>
    <sheetView topLeftCell="A28" zoomScale="120" zoomScaleNormal="120" workbookViewId="0">
      <selection activeCell="AE31" sqref="AE31"/>
    </sheetView>
  </sheetViews>
  <sheetFormatPr defaultColWidth="9.140625" defaultRowHeight="15" customHeight="1" x14ac:dyDescent="0.5"/>
  <cols>
    <col min="1" max="1" width="5" style="25" customWidth="1"/>
    <col min="2" max="2" width="9.85546875" style="310" customWidth="1"/>
    <col min="3" max="3" width="3.140625" style="184" customWidth="1"/>
    <col min="4" max="4" width="9.42578125" style="395" customWidth="1"/>
    <col min="5" max="5" width="11" style="395" customWidth="1"/>
    <col min="6" max="6" width="5.140625" style="25" customWidth="1"/>
    <col min="7" max="25" width="3" style="25" customWidth="1"/>
    <col min="26" max="26" width="4.140625" style="25" hidden="1" customWidth="1"/>
    <col min="27" max="27" width="18.42578125" style="198" hidden="1" customWidth="1"/>
    <col min="28" max="28" width="23.5703125" style="25" hidden="1" customWidth="1"/>
    <col min="29" max="16384" width="9.140625" style="25"/>
  </cols>
  <sheetData>
    <row r="1" spans="1:28" ht="18" customHeight="1" x14ac:dyDescent="0.5">
      <c r="B1" s="386" t="s">
        <v>57</v>
      </c>
      <c r="C1" s="25"/>
      <c r="D1" s="35"/>
      <c r="E1" s="387" t="str">
        <f>'ยอด ม.4'!D1</f>
        <v xml:space="preserve">      ภาคเรียนที่ 1  ปีการศึกษา 2569</v>
      </c>
      <c r="F1" s="31"/>
      <c r="M1" s="25" t="s">
        <v>25</v>
      </c>
      <c r="R1" s="25" t="str">
        <f>'ยอด ม.4'!B16</f>
        <v>นางปวีณา บุญยก</v>
      </c>
    </row>
    <row r="2" spans="1:28" ht="18" customHeight="1" x14ac:dyDescent="0.5">
      <c r="B2" s="388" t="s">
        <v>47</v>
      </c>
      <c r="C2" s="25"/>
      <c r="D2" s="35"/>
      <c r="E2" s="387" t="s">
        <v>60</v>
      </c>
      <c r="M2" s="25" t="s">
        <v>48</v>
      </c>
      <c r="R2" s="25" t="str">
        <f>'ยอด ม.4'!B17</f>
        <v>นายพฤติกรณ์ จะรา</v>
      </c>
    </row>
    <row r="3" spans="1:28" s="35" customFormat="1" ht="17.25" customHeight="1" x14ac:dyDescent="0.5">
      <c r="A3" s="31" t="s">
        <v>857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49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50</v>
      </c>
      <c r="W4" s="884">
        <f>'ยอด ม.4'!F16</f>
        <v>726</v>
      </c>
      <c r="X4" s="884"/>
      <c r="AA4" s="198"/>
    </row>
    <row r="5" spans="1:28" s="40" customFormat="1" ht="18" customHeight="1" x14ac:dyDescent="0.5">
      <c r="A5" s="885" t="s">
        <v>0</v>
      </c>
      <c r="B5" s="887" t="s">
        <v>1</v>
      </c>
      <c r="C5" s="889" t="s">
        <v>2</v>
      </c>
      <c r="D5" s="891" t="s">
        <v>9</v>
      </c>
      <c r="E5" s="893" t="s">
        <v>4</v>
      </c>
      <c r="F5" s="885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12"/>
      <c r="Y5" s="313"/>
      <c r="AA5" s="206"/>
    </row>
    <row r="6" spans="1:28" s="40" customFormat="1" ht="18" customHeight="1" x14ac:dyDescent="0.5">
      <c r="A6" s="886"/>
      <c r="B6" s="888"/>
      <c r="C6" s="890"/>
      <c r="D6" s="892"/>
      <c r="E6" s="894"/>
      <c r="F6" s="895"/>
      <c r="G6" s="314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15"/>
      <c r="Y6" s="316"/>
      <c r="AA6" s="212" t="s">
        <v>93</v>
      </c>
      <c r="AB6" s="213" t="s">
        <v>94</v>
      </c>
    </row>
    <row r="7" spans="1:28" s="40" customFormat="1" ht="15.75" customHeight="1" x14ac:dyDescent="0.5">
      <c r="A7" s="257">
        <v>1</v>
      </c>
      <c r="B7" s="643">
        <v>43318</v>
      </c>
      <c r="C7" s="318" t="s">
        <v>133</v>
      </c>
      <c r="D7" s="319" t="s">
        <v>567</v>
      </c>
      <c r="E7" s="320" t="s">
        <v>568</v>
      </c>
      <c r="F7" s="257" t="s">
        <v>16</v>
      </c>
      <c r="G7" s="321"/>
      <c r="H7" s="274"/>
      <c r="I7" s="275"/>
      <c r="J7" s="275"/>
      <c r="K7" s="275"/>
      <c r="L7" s="274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06">
        <v>1849902174338</v>
      </c>
      <c r="AB7" s="40" t="s">
        <v>95</v>
      </c>
    </row>
    <row r="8" spans="1:28" s="40" customFormat="1" ht="16.350000000000001" customHeight="1" x14ac:dyDescent="0.5">
      <c r="A8" s="120">
        <v>2</v>
      </c>
      <c r="B8" s="642">
        <v>43347</v>
      </c>
      <c r="C8" s="288" t="s">
        <v>133</v>
      </c>
      <c r="D8" s="289" t="s">
        <v>334</v>
      </c>
      <c r="E8" s="290" t="s">
        <v>569</v>
      </c>
      <c r="F8" s="597" t="s">
        <v>13</v>
      </c>
      <c r="G8" s="328"/>
      <c r="H8" s="244"/>
      <c r="I8" s="245"/>
      <c r="J8" s="245"/>
      <c r="K8" s="245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06">
        <v>1849902235612</v>
      </c>
      <c r="AB8" s="40" t="s">
        <v>95</v>
      </c>
    </row>
    <row r="9" spans="1:28" s="40" customFormat="1" ht="16.350000000000001" customHeight="1" x14ac:dyDescent="0.5">
      <c r="A9" s="120">
        <v>3</v>
      </c>
      <c r="B9" s="642">
        <v>43381</v>
      </c>
      <c r="C9" s="288" t="s">
        <v>133</v>
      </c>
      <c r="D9" s="644" t="s">
        <v>287</v>
      </c>
      <c r="E9" s="290" t="s">
        <v>570</v>
      </c>
      <c r="F9" s="120" t="s">
        <v>17</v>
      </c>
      <c r="G9" s="323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06">
        <v>1849902246126</v>
      </c>
      <c r="AB9" s="40" t="s">
        <v>95</v>
      </c>
    </row>
    <row r="10" spans="1:28" s="40" customFormat="1" ht="16.350000000000001" customHeight="1" x14ac:dyDescent="0.5">
      <c r="A10" s="120">
        <v>4</v>
      </c>
      <c r="B10" s="642">
        <v>43389</v>
      </c>
      <c r="C10" s="288" t="s">
        <v>133</v>
      </c>
      <c r="D10" s="289" t="s">
        <v>571</v>
      </c>
      <c r="E10" s="290" t="s">
        <v>572</v>
      </c>
      <c r="F10" s="597" t="s">
        <v>14</v>
      </c>
      <c r="G10" s="328"/>
      <c r="H10" s="244"/>
      <c r="I10" s="245"/>
      <c r="J10" s="245"/>
      <c r="K10" s="245"/>
      <c r="L10" s="245"/>
      <c r="M10" s="245"/>
      <c r="N10" s="245"/>
      <c r="O10" s="245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06">
        <v>1849902174834</v>
      </c>
      <c r="AB10" s="40" t="s">
        <v>95</v>
      </c>
    </row>
    <row r="11" spans="1:28" s="40" customFormat="1" ht="16.350000000000001" customHeight="1" x14ac:dyDescent="0.5">
      <c r="A11" s="246">
        <v>5</v>
      </c>
      <c r="B11" s="359">
        <v>43531</v>
      </c>
      <c r="C11" s="292" t="s">
        <v>133</v>
      </c>
      <c r="D11" s="293" t="s">
        <v>235</v>
      </c>
      <c r="E11" s="294" t="s">
        <v>573</v>
      </c>
      <c r="F11" s="246" t="s">
        <v>15</v>
      </c>
      <c r="G11" s="325"/>
      <c r="H11" s="283"/>
      <c r="I11" s="101"/>
      <c r="J11" s="101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06">
        <v>1848100066885</v>
      </c>
      <c r="AB11" s="40" t="s">
        <v>95</v>
      </c>
    </row>
    <row r="12" spans="1:28" s="40" customFormat="1" ht="16.350000000000001" customHeight="1" x14ac:dyDescent="0.5">
      <c r="A12" s="257">
        <v>6</v>
      </c>
      <c r="B12" s="643">
        <v>43536</v>
      </c>
      <c r="C12" s="318" t="s">
        <v>133</v>
      </c>
      <c r="D12" s="319" t="s">
        <v>574</v>
      </c>
      <c r="E12" s="320" t="s">
        <v>575</v>
      </c>
      <c r="F12" s="257" t="s">
        <v>16</v>
      </c>
      <c r="G12" s="321"/>
      <c r="H12" s="274"/>
      <c r="I12" s="275"/>
      <c r="J12" s="275"/>
      <c r="K12" s="275"/>
      <c r="L12" s="277"/>
      <c r="M12" s="277"/>
      <c r="N12" s="277"/>
      <c r="O12" s="277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06">
        <v>1909803574396</v>
      </c>
      <c r="AB12" s="40" t="s">
        <v>95</v>
      </c>
    </row>
    <row r="13" spans="1:28" s="40" customFormat="1" ht="16.5" customHeight="1" x14ac:dyDescent="0.5">
      <c r="A13" s="120">
        <v>7</v>
      </c>
      <c r="B13" s="642">
        <v>43537</v>
      </c>
      <c r="C13" s="288" t="s">
        <v>133</v>
      </c>
      <c r="D13" s="289" t="s">
        <v>576</v>
      </c>
      <c r="E13" s="290" t="s">
        <v>577</v>
      </c>
      <c r="F13" s="597" t="s">
        <v>13</v>
      </c>
      <c r="G13" s="323"/>
      <c r="H13" s="280"/>
      <c r="I13" s="80"/>
      <c r="J13" s="80"/>
      <c r="K13" s="80"/>
      <c r="L13" s="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06">
        <v>1849902184449</v>
      </c>
      <c r="AB13" s="40" t="s">
        <v>95</v>
      </c>
    </row>
    <row r="14" spans="1:28" s="40" customFormat="1" ht="16.350000000000001" customHeight="1" x14ac:dyDescent="0.5">
      <c r="A14" s="120">
        <v>8</v>
      </c>
      <c r="B14" s="642">
        <v>43540</v>
      </c>
      <c r="C14" s="288" t="s">
        <v>133</v>
      </c>
      <c r="D14" s="289" t="s">
        <v>578</v>
      </c>
      <c r="E14" s="290" t="s">
        <v>579</v>
      </c>
      <c r="F14" s="120" t="s">
        <v>17</v>
      </c>
      <c r="G14" s="328"/>
      <c r="H14" s="244"/>
      <c r="I14" s="245"/>
      <c r="J14" s="245"/>
      <c r="K14" s="245"/>
      <c r="L14" s="245"/>
      <c r="M14" s="245"/>
      <c r="N14" s="245"/>
      <c r="O14" s="245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06">
        <v>1849902253599</v>
      </c>
      <c r="AB14" s="40" t="s">
        <v>95</v>
      </c>
    </row>
    <row r="15" spans="1:28" s="40" customFormat="1" ht="16.350000000000001" customHeight="1" x14ac:dyDescent="0.5">
      <c r="A15" s="120">
        <v>9</v>
      </c>
      <c r="B15" s="642">
        <v>43542</v>
      </c>
      <c r="C15" s="288" t="s">
        <v>133</v>
      </c>
      <c r="D15" s="289" t="s">
        <v>580</v>
      </c>
      <c r="E15" s="290" t="s">
        <v>581</v>
      </c>
      <c r="F15" s="597" t="s">
        <v>14</v>
      </c>
      <c r="G15" s="323"/>
      <c r="H15" s="280"/>
      <c r="I15" s="80"/>
      <c r="J15" s="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06">
        <v>1849902221972</v>
      </c>
      <c r="AB15" s="40" t="s">
        <v>95</v>
      </c>
    </row>
    <row r="16" spans="1:28" s="40" customFormat="1" ht="16.350000000000001" customHeight="1" x14ac:dyDescent="0.5">
      <c r="A16" s="246">
        <v>10</v>
      </c>
      <c r="B16" s="359">
        <v>43570</v>
      </c>
      <c r="C16" s="292" t="s">
        <v>133</v>
      </c>
      <c r="D16" s="293" t="s">
        <v>582</v>
      </c>
      <c r="E16" s="294" t="s">
        <v>428</v>
      </c>
      <c r="F16" s="246" t="s">
        <v>15</v>
      </c>
      <c r="G16" s="325"/>
      <c r="H16" s="283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06">
        <v>1849902259961</v>
      </c>
      <c r="AB16" s="40" t="s">
        <v>95</v>
      </c>
    </row>
    <row r="17" spans="1:28" s="40" customFormat="1" ht="16.350000000000001" customHeight="1" x14ac:dyDescent="0.5">
      <c r="A17" s="257">
        <v>11</v>
      </c>
      <c r="B17" s="643">
        <v>43583</v>
      </c>
      <c r="C17" s="318" t="s">
        <v>133</v>
      </c>
      <c r="D17" s="319" t="s">
        <v>229</v>
      </c>
      <c r="E17" s="320" t="s">
        <v>226</v>
      </c>
      <c r="F17" s="257" t="s">
        <v>16</v>
      </c>
      <c r="G17" s="321"/>
      <c r="H17" s="274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06">
        <v>1849902199799</v>
      </c>
      <c r="AB17" s="40" t="s">
        <v>95</v>
      </c>
    </row>
    <row r="18" spans="1:28" s="40" customFormat="1" ht="16.350000000000001" customHeight="1" x14ac:dyDescent="0.5">
      <c r="A18" s="120">
        <v>12</v>
      </c>
      <c r="B18" s="642">
        <v>43611</v>
      </c>
      <c r="C18" s="288" t="s">
        <v>133</v>
      </c>
      <c r="D18" s="289" t="s">
        <v>583</v>
      </c>
      <c r="E18" s="290" t="s">
        <v>584</v>
      </c>
      <c r="F18" s="597" t="s">
        <v>13</v>
      </c>
      <c r="G18" s="323"/>
      <c r="H18" s="280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06">
        <v>1849902221085</v>
      </c>
      <c r="AB18" s="40" t="s">
        <v>95</v>
      </c>
    </row>
    <row r="19" spans="1:28" s="40" customFormat="1" ht="16.350000000000001" customHeight="1" x14ac:dyDescent="0.5">
      <c r="A19" s="120">
        <v>13</v>
      </c>
      <c r="B19" s="642">
        <v>43659</v>
      </c>
      <c r="C19" s="288" t="s">
        <v>133</v>
      </c>
      <c r="D19" s="289" t="s">
        <v>585</v>
      </c>
      <c r="E19" s="290" t="s">
        <v>586</v>
      </c>
      <c r="F19" s="120" t="s">
        <v>17</v>
      </c>
      <c r="G19" s="323"/>
      <c r="H19" s="280"/>
      <c r="I19" s="80"/>
      <c r="J19" s="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06">
        <v>1819900765410</v>
      </c>
      <c r="AB19" s="40" t="s">
        <v>95</v>
      </c>
    </row>
    <row r="20" spans="1:28" s="40" customFormat="1" ht="16.350000000000001" customHeight="1" x14ac:dyDescent="0.5">
      <c r="A20" s="120">
        <v>14</v>
      </c>
      <c r="B20" s="642">
        <v>43697</v>
      </c>
      <c r="C20" s="288" t="s">
        <v>133</v>
      </c>
      <c r="D20" s="289" t="s">
        <v>587</v>
      </c>
      <c r="E20" s="290" t="s">
        <v>588</v>
      </c>
      <c r="F20" s="597" t="s">
        <v>14</v>
      </c>
      <c r="G20" s="533"/>
      <c r="H20" s="534"/>
      <c r="I20" s="530"/>
      <c r="J20" s="530"/>
      <c r="K20" s="530"/>
      <c r="L20" s="530"/>
      <c r="M20" s="530"/>
      <c r="N20" s="530"/>
      <c r="O20" s="530"/>
      <c r="P20" s="531"/>
      <c r="Q20" s="531"/>
      <c r="R20" s="531"/>
      <c r="S20" s="531"/>
      <c r="T20" s="531"/>
      <c r="U20" s="531"/>
      <c r="V20" s="531"/>
      <c r="W20" s="531"/>
      <c r="X20" s="529"/>
      <c r="Y20" s="532"/>
      <c r="Z20" s="282"/>
      <c r="AA20" s="206">
        <v>1859900406576</v>
      </c>
      <c r="AB20" s="40" t="s">
        <v>95</v>
      </c>
    </row>
    <row r="21" spans="1:28" s="40" customFormat="1" ht="16.350000000000001" customHeight="1" x14ac:dyDescent="0.5">
      <c r="A21" s="246">
        <v>15</v>
      </c>
      <c r="B21" s="693">
        <v>45642</v>
      </c>
      <c r="C21" s="694" t="s">
        <v>133</v>
      </c>
      <c r="D21" s="695" t="s">
        <v>591</v>
      </c>
      <c r="E21" s="696" t="s">
        <v>592</v>
      </c>
      <c r="F21" s="697" t="s">
        <v>15</v>
      </c>
      <c r="G21" s="521"/>
      <c r="H21" s="522"/>
      <c r="I21" s="523"/>
      <c r="J21" s="523"/>
      <c r="K21" s="523"/>
      <c r="L21" s="525"/>
      <c r="M21" s="525"/>
      <c r="N21" s="525"/>
      <c r="O21" s="525"/>
      <c r="P21" s="524"/>
      <c r="Q21" s="524"/>
      <c r="R21" s="524"/>
      <c r="S21" s="524"/>
      <c r="T21" s="524"/>
      <c r="U21" s="524"/>
      <c r="V21" s="524"/>
      <c r="W21" s="524"/>
      <c r="X21" s="525"/>
      <c r="Y21" s="526"/>
      <c r="Z21" s="282"/>
      <c r="AA21" s="719">
        <v>1849902246339</v>
      </c>
      <c r="AB21" s="720" t="s">
        <v>105</v>
      </c>
    </row>
    <row r="22" spans="1:28" s="40" customFormat="1" ht="16.350000000000001" customHeight="1" x14ac:dyDescent="0.5">
      <c r="A22" s="257">
        <v>16</v>
      </c>
      <c r="B22" s="726">
        <v>45643</v>
      </c>
      <c r="C22" s="706" t="s">
        <v>133</v>
      </c>
      <c r="D22" s="707" t="s">
        <v>589</v>
      </c>
      <c r="E22" s="708" t="s">
        <v>590</v>
      </c>
      <c r="F22" s="709" t="s">
        <v>16</v>
      </c>
      <c r="G22" s="330"/>
      <c r="H22" s="331"/>
      <c r="I22" s="332"/>
      <c r="J22" s="332"/>
      <c r="K22" s="332"/>
      <c r="L22" s="332"/>
      <c r="M22" s="332"/>
      <c r="N22" s="332"/>
      <c r="O22" s="332"/>
      <c r="P22" s="333"/>
      <c r="Q22" s="333"/>
      <c r="R22" s="333"/>
      <c r="S22" s="333"/>
      <c r="T22" s="333"/>
      <c r="U22" s="333"/>
      <c r="V22" s="333"/>
      <c r="W22" s="333"/>
      <c r="X22" s="334"/>
      <c r="Y22" s="335"/>
      <c r="Z22" s="282"/>
      <c r="AA22" s="719">
        <v>1849902141707</v>
      </c>
      <c r="AB22" s="720" t="s">
        <v>108</v>
      </c>
    </row>
    <row r="23" spans="1:28" s="40" customFormat="1" ht="16.350000000000001" customHeight="1" x14ac:dyDescent="0.5">
      <c r="A23" s="120">
        <v>17</v>
      </c>
      <c r="B23" s="698">
        <v>45644</v>
      </c>
      <c r="C23" s="699" t="s">
        <v>133</v>
      </c>
      <c r="D23" s="700" t="s">
        <v>595</v>
      </c>
      <c r="E23" s="701" t="s">
        <v>596</v>
      </c>
      <c r="F23" s="728" t="s">
        <v>13</v>
      </c>
      <c r="G23" s="533"/>
      <c r="H23" s="534"/>
      <c r="I23" s="530"/>
      <c r="J23" s="530"/>
      <c r="K23" s="530"/>
      <c r="L23" s="530"/>
      <c r="M23" s="530"/>
      <c r="N23" s="530"/>
      <c r="O23" s="530"/>
      <c r="P23" s="531"/>
      <c r="Q23" s="531"/>
      <c r="R23" s="531"/>
      <c r="S23" s="531"/>
      <c r="T23" s="531"/>
      <c r="U23" s="531"/>
      <c r="V23" s="531"/>
      <c r="W23" s="531"/>
      <c r="X23" s="529"/>
      <c r="Y23" s="532"/>
      <c r="Z23" s="282"/>
      <c r="AA23" s="719">
        <v>1809902603191</v>
      </c>
      <c r="AB23" s="720" t="s">
        <v>102</v>
      </c>
    </row>
    <row r="24" spans="1:28" s="40" customFormat="1" ht="16.350000000000001" customHeight="1" x14ac:dyDescent="0.5">
      <c r="A24" s="120">
        <v>18</v>
      </c>
      <c r="B24" s="698">
        <v>45645</v>
      </c>
      <c r="C24" s="699" t="s">
        <v>133</v>
      </c>
      <c r="D24" s="700" t="s">
        <v>593</v>
      </c>
      <c r="E24" s="701" t="s">
        <v>594</v>
      </c>
      <c r="F24" s="702" t="s">
        <v>17</v>
      </c>
      <c r="G24" s="533"/>
      <c r="H24" s="534"/>
      <c r="I24" s="530"/>
      <c r="J24" s="530"/>
      <c r="K24" s="530"/>
      <c r="L24" s="530"/>
      <c r="M24" s="530"/>
      <c r="N24" s="530"/>
      <c r="O24" s="530"/>
      <c r="P24" s="531"/>
      <c r="Q24" s="531"/>
      <c r="R24" s="531"/>
      <c r="S24" s="531"/>
      <c r="T24" s="531"/>
      <c r="U24" s="531"/>
      <c r="V24" s="531"/>
      <c r="W24" s="531"/>
      <c r="X24" s="529"/>
      <c r="Y24" s="532"/>
      <c r="Z24" s="282"/>
      <c r="AA24" s="719">
        <v>1849902222057</v>
      </c>
      <c r="AB24" s="720" t="s">
        <v>98</v>
      </c>
    </row>
    <row r="25" spans="1:28" s="40" customFormat="1" ht="16.350000000000001" customHeight="1" x14ac:dyDescent="0.5">
      <c r="A25" s="120">
        <v>19</v>
      </c>
      <c r="B25" s="642">
        <v>43370</v>
      </c>
      <c r="C25" s="288" t="s">
        <v>69</v>
      </c>
      <c r="D25" s="289" t="s">
        <v>635</v>
      </c>
      <c r="E25" s="290" t="s">
        <v>1074</v>
      </c>
      <c r="F25" s="597" t="s">
        <v>14</v>
      </c>
      <c r="G25" s="527"/>
      <c r="H25" s="528"/>
      <c r="I25" s="529"/>
      <c r="J25" s="529"/>
      <c r="K25" s="529"/>
      <c r="L25" s="530"/>
      <c r="M25" s="530"/>
      <c r="N25" s="530"/>
      <c r="O25" s="530"/>
      <c r="P25" s="531"/>
      <c r="Q25" s="531"/>
      <c r="R25" s="531"/>
      <c r="S25" s="531"/>
      <c r="T25" s="531"/>
      <c r="U25" s="531"/>
      <c r="V25" s="531"/>
      <c r="W25" s="531"/>
      <c r="X25" s="529"/>
      <c r="Y25" s="532"/>
      <c r="Z25" s="282"/>
      <c r="AA25" s="206">
        <v>1849902226214</v>
      </c>
      <c r="AB25" s="40" t="s">
        <v>95</v>
      </c>
    </row>
    <row r="26" spans="1:28" s="40" customFormat="1" ht="16.350000000000001" customHeight="1" x14ac:dyDescent="0.5">
      <c r="A26" s="246">
        <v>20</v>
      </c>
      <c r="B26" s="628">
        <v>43427</v>
      </c>
      <c r="C26" s="292" t="s">
        <v>69</v>
      </c>
      <c r="D26" s="293" t="s">
        <v>597</v>
      </c>
      <c r="E26" s="294" t="s">
        <v>598</v>
      </c>
      <c r="F26" s="246" t="s">
        <v>15</v>
      </c>
      <c r="G26" s="558"/>
      <c r="H26" s="559"/>
      <c r="I26" s="525"/>
      <c r="J26" s="525"/>
      <c r="K26" s="525"/>
      <c r="L26" s="523"/>
      <c r="M26" s="523"/>
      <c r="N26" s="523"/>
      <c r="O26" s="523"/>
      <c r="P26" s="524"/>
      <c r="Q26" s="524"/>
      <c r="R26" s="524"/>
      <c r="S26" s="524"/>
      <c r="T26" s="524"/>
      <c r="U26" s="524"/>
      <c r="V26" s="524"/>
      <c r="W26" s="524"/>
      <c r="X26" s="525"/>
      <c r="Y26" s="526"/>
      <c r="Z26" s="282"/>
      <c r="AA26" s="206">
        <v>1849902264027</v>
      </c>
      <c r="AB26" s="40" t="s">
        <v>95</v>
      </c>
    </row>
    <row r="27" spans="1:28" s="40" customFormat="1" ht="16.350000000000001" customHeight="1" x14ac:dyDescent="0.5">
      <c r="A27" s="257">
        <v>21</v>
      </c>
      <c r="B27" s="641">
        <v>43428</v>
      </c>
      <c r="C27" s="622" t="s">
        <v>69</v>
      </c>
      <c r="D27" s="623" t="s">
        <v>599</v>
      </c>
      <c r="E27" s="624" t="s">
        <v>600</v>
      </c>
      <c r="F27" s="257" t="s">
        <v>16</v>
      </c>
      <c r="G27" s="535"/>
      <c r="H27" s="536"/>
      <c r="I27" s="537"/>
      <c r="J27" s="537"/>
      <c r="K27" s="537"/>
      <c r="L27" s="537"/>
      <c r="M27" s="537"/>
      <c r="N27" s="537"/>
      <c r="O27" s="537"/>
      <c r="P27" s="538"/>
      <c r="Q27" s="538"/>
      <c r="R27" s="538"/>
      <c r="S27" s="538"/>
      <c r="T27" s="538"/>
      <c r="U27" s="538"/>
      <c r="V27" s="538"/>
      <c r="W27" s="538"/>
      <c r="X27" s="539"/>
      <c r="Y27" s="335"/>
      <c r="Z27" s="282"/>
      <c r="AA27" s="206">
        <v>1849902187782</v>
      </c>
      <c r="AB27" s="40" t="s">
        <v>95</v>
      </c>
    </row>
    <row r="28" spans="1:28" s="40" customFormat="1" ht="16.350000000000001" customHeight="1" x14ac:dyDescent="0.5">
      <c r="A28" s="120">
        <v>22</v>
      </c>
      <c r="B28" s="642">
        <v>43432</v>
      </c>
      <c r="C28" s="288" t="s">
        <v>69</v>
      </c>
      <c r="D28" s="289" t="s">
        <v>601</v>
      </c>
      <c r="E28" s="290" t="s">
        <v>602</v>
      </c>
      <c r="F28" s="597" t="s">
        <v>13</v>
      </c>
      <c r="G28" s="323"/>
      <c r="H28" s="280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06">
        <v>1849902219021</v>
      </c>
      <c r="AB28" s="40" t="s">
        <v>95</v>
      </c>
    </row>
    <row r="29" spans="1:28" s="40" customFormat="1" ht="16.350000000000001" customHeight="1" x14ac:dyDescent="0.5">
      <c r="A29" s="120">
        <v>23</v>
      </c>
      <c r="B29" s="642">
        <v>43479</v>
      </c>
      <c r="C29" s="288" t="s">
        <v>69</v>
      </c>
      <c r="D29" s="289" t="s">
        <v>603</v>
      </c>
      <c r="E29" s="290" t="s">
        <v>604</v>
      </c>
      <c r="F29" s="120" t="s">
        <v>17</v>
      </c>
      <c r="G29" s="398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06">
        <v>1849902247157</v>
      </c>
      <c r="AB29" s="40" t="s">
        <v>95</v>
      </c>
    </row>
    <row r="30" spans="1:28" s="40" customFormat="1" ht="16.350000000000001" customHeight="1" x14ac:dyDescent="0.5">
      <c r="A30" s="120">
        <v>24</v>
      </c>
      <c r="B30" s="642">
        <v>43483</v>
      </c>
      <c r="C30" s="288" t="s">
        <v>69</v>
      </c>
      <c r="D30" s="289" t="s">
        <v>459</v>
      </c>
      <c r="E30" s="290" t="s">
        <v>605</v>
      </c>
      <c r="F30" s="597" t="s">
        <v>14</v>
      </c>
      <c r="G30" s="398"/>
      <c r="H30" s="280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06">
        <v>1849902179437</v>
      </c>
      <c r="AB30" s="40" t="s">
        <v>95</v>
      </c>
    </row>
    <row r="31" spans="1:28" s="40" customFormat="1" ht="16.350000000000001" customHeight="1" x14ac:dyDescent="0.5">
      <c r="A31" s="246">
        <v>25</v>
      </c>
      <c r="B31" s="359">
        <v>43550</v>
      </c>
      <c r="C31" s="338" t="s">
        <v>69</v>
      </c>
      <c r="D31" s="375" t="s">
        <v>606</v>
      </c>
      <c r="E31" s="339" t="s">
        <v>607</v>
      </c>
      <c r="F31" s="246" t="s">
        <v>15</v>
      </c>
      <c r="G31" s="340"/>
      <c r="H31" s="341"/>
      <c r="I31" s="342"/>
      <c r="J31" s="342"/>
      <c r="K31" s="342"/>
      <c r="L31" s="342"/>
      <c r="M31" s="342"/>
      <c r="N31" s="342"/>
      <c r="O31" s="342"/>
      <c r="P31" s="343"/>
      <c r="Q31" s="343"/>
      <c r="R31" s="343"/>
      <c r="S31" s="343"/>
      <c r="T31" s="343"/>
      <c r="U31" s="343"/>
      <c r="V31" s="343"/>
      <c r="W31" s="343"/>
      <c r="X31" s="344"/>
      <c r="Y31" s="271"/>
      <c r="AA31" s="206">
        <v>1849902178775</v>
      </c>
      <c r="AB31" s="40" t="s">
        <v>95</v>
      </c>
    </row>
    <row r="32" spans="1:28" s="40" customFormat="1" ht="16.350000000000001" customHeight="1" x14ac:dyDescent="0.5">
      <c r="A32" s="257">
        <v>26</v>
      </c>
      <c r="B32" s="643">
        <v>43551</v>
      </c>
      <c r="C32" s="318" t="s">
        <v>69</v>
      </c>
      <c r="D32" s="319" t="s">
        <v>608</v>
      </c>
      <c r="E32" s="320" t="s">
        <v>609</v>
      </c>
      <c r="F32" s="257" t="s">
        <v>16</v>
      </c>
      <c r="G32" s="321"/>
      <c r="H32" s="274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06">
        <v>1839300025300</v>
      </c>
      <c r="AB32" s="40" t="s">
        <v>95</v>
      </c>
    </row>
    <row r="33" spans="1:30" s="40" customFormat="1" ht="16.350000000000001" customHeight="1" x14ac:dyDescent="0.5">
      <c r="A33" s="120">
        <v>27</v>
      </c>
      <c r="B33" s="642">
        <v>43554</v>
      </c>
      <c r="C33" s="288" t="s">
        <v>69</v>
      </c>
      <c r="D33" s="289" t="s">
        <v>549</v>
      </c>
      <c r="E33" s="290" t="s">
        <v>610</v>
      </c>
      <c r="F33" s="597" t="s">
        <v>13</v>
      </c>
      <c r="G33" s="323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06">
        <v>1800101399147</v>
      </c>
      <c r="AB33" s="40" t="s">
        <v>95</v>
      </c>
    </row>
    <row r="34" spans="1:30" s="40" customFormat="1" ht="16.350000000000001" customHeight="1" x14ac:dyDescent="0.5">
      <c r="A34" s="120">
        <v>28</v>
      </c>
      <c r="B34" s="642">
        <v>43555</v>
      </c>
      <c r="C34" s="288" t="s">
        <v>69</v>
      </c>
      <c r="D34" s="289" t="s">
        <v>611</v>
      </c>
      <c r="E34" s="290" t="s">
        <v>612</v>
      </c>
      <c r="F34" s="120" t="s">
        <v>17</v>
      </c>
      <c r="G34" s="323"/>
      <c r="H34" s="280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06">
        <v>1849902260269</v>
      </c>
      <c r="AB34" s="40" t="s">
        <v>95</v>
      </c>
    </row>
    <row r="35" spans="1:30" s="40" customFormat="1" ht="16.350000000000001" customHeight="1" x14ac:dyDescent="0.5">
      <c r="A35" s="120">
        <v>29</v>
      </c>
      <c r="B35" s="642">
        <v>43560</v>
      </c>
      <c r="C35" s="288" t="s">
        <v>69</v>
      </c>
      <c r="D35" s="289" t="s">
        <v>613</v>
      </c>
      <c r="E35" s="290" t="s">
        <v>614</v>
      </c>
      <c r="F35" s="597" t="s">
        <v>14</v>
      </c>
      <c r="G35" s="323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06">
        <v>1849902225978</v>
      </c>
      <c r="AB35" s="40" t="s">
        <v>95</v>
      </c>
    </row>
    <row r="36" spans="1:30" s="40" customFormat="1" ht="16.350000000000001" customHeight="1" x14ac:dyDescent="0.5">
      <c r="A36" s="246">
        <v>30</v>
      </c>
      <c r="B36" s="359">
        <v>43590</v>
      </c>
      <c r="C36" s="292" t="s">
        <v>69</v>
      </c>
      <c r="D36" s="293" t="s">
        <v>615</v>
      </c>
      <c r="E36" s="294" t="s">
        <v>616</v>
      </c>
      <c r="F36" s="246" t="s">
        <v>15</v>
      </c>
      <c r="G36" s="325"/>
      <c r="H36" s="283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06">
        <v>1849902250824</v>
      </c>
      <c r="AB36" s="40" t="s">
        <v>95</v>
      </c>
    </row>
    <row r="37" spans="1:30" s="40" customFormat="1" ht="16.350000000000001" customHeight="1" x14ac:dyDescent="0.5">
      <c r="A37" s="257">
        <v>31</v>
      </c>
      <c r="B37" s="643">
        <v>43593</v>
      </c>
      <c r="C37" s="622" t="s">
        <v>69</v>
      </c>
      <c r="D37" s="623" t="s">
        <v>617</v>
      </c>
      <c r="E37" s="624" t="s">
        <v>618</v>
      </c>
      <c r="F37" s="257" t="s">
        <v>16</v>
      </c>
      <c r="G37" s="337"/>
      <c r="H37" s="285"/>
      <c r="I37" s="55"/>
      <c r="J37" s="55"/>
      <c r="K37" s="55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286"/>
      <c r="Y37" s="58"/>
      <c r="AA37" s="206">
        <v>1849902146008</v>
      </c>
      <c r="AB37" s="40" t="s">
        <v>95</v>
      </c>
    </row>
    <row r="38" spans="1:30" s="40" customFormat="1" ht="16.350000000000001" customHeight="1" x14ac:dyDescent="0.5">
      <c r="A38" s="120">
        <v>32</v>
      </c>
      <c r="B38" s="642">
        <v>43644</v>
      </c>
      <c r="C38" s="288" t="s">
        <v>69</v>
      </c>
      <c r="D38" s="289" t="s">
        <v>619</v>
      </c>
      <c r="E38" s="290" t="s">
        <v>620</v>
      </c>
      <c r="F38" s="597" t="s">
        <v>13</v>
      </c>
      <c r="G38" s="328"/>
      <c r="H38" s="244"/>
      <c r="I38" s="245"/>
      <c r="J38" s="245"/>
      <c r="K38" s="245"/>
      <c r="L38" s="245"/>
      <c r="M38" s="245"/>
      <c r="N38" s="245"/>
      <c r="O38" s="245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06">
        <v>1849902235868</v>
      </c>
      <c r="AB38" s="40" t="s">
        <v>95</v>
      </c>
    </row>
    <row r="39" spans="1:30" s="40" customFormat="1" ht="16.350000000000001" customHeight="1" x14ac:dyDescent="0.5">
      <c r="A39" s="120">
        <v>33</v>
      </c>
      <c r="B39" s="642">
        <v>43682</v>
      </c>
      <c r="C39" s="288" t="s">
        <v>69</v>
      </c>
      <c r="D39" s="289" t="s">
        <v>621</v>
      </c>
      <c r="E39" s="290" t="s">
        <v>622</v>
      </c>
      <c r="F39" s="120" t="s">
        <v>17</v>
      </c>
      <c r="G39" s="323"/>
      <c r="H39" s="280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06">
        <v>1849902241396</v>
      </c>
      <c r="AB39" s="40" t="s">
        <v>95</v>
      </c>
    </row>
    <row r="40" spans="1:30" s="40" customFormat="1" ht="16.350000000000001" customHeight="1" x14ac:dyDescent="0.5">
      <c r="A40" s="120">
        <v>34</v>
      </c>
      <c r="B40" s="642">
        <v>43684</v>
      </c>
      <c r="C40" s="288" t="s">
        <v>69</v>
      </c>
      <c r="D40" s="289" t="s">
        <v>459</v>
      </c>
      <c r="E40" s="290" t="s">
        <v>623</v>
      </c>
      <c r="F40" s="597" t="s">
        <v>14</v>
      </c>
      <c r="G40" s="399"/>
      <c r="H40" s="280"/>
      <c r="I40" s="80"/>
      <c r="J40" s="80"/>
      <c r="K40" s="80"/>
      <c r="L40" s="80"/>
      <c r="M40" s="80"/>
      <c r="N40" s="80"/>
      <c r="O40" s="80"/>
      <c r="P40" s="71"/>
      <c r="Q40" s="71"/>
      <c r="R40" s="71"/>
      <c r="S40" s="71"/>
      <c r="T40" s="71"/>
      <c r="U40" s="71"/>
      <c r="V40" s="71"/>
      <c r="W40" s="71"/>
      <c r="X40" s="245"/>
      <c r="Y40" s="73"/>
      <c r="AA40" s="206">
        <v>1849902242651</v>
      </c>
      <c r="AB40" s="40" t="s">
        <v>95</v>
      </c>
    </row>
    <row r="41" spans="1:30" s="40" customFormat="1" ht="16.350000000000001" customHeight="1" x14ac:dyDescent="0.5">
      <c r="A41" s="246">
        <v>35</v>
      </c>
      <c r="B41" s="693">
        <v>45646</v>
      </c>
      <c r="C41" s="703" t="s">
        <v>69</v>
      </c>
      <c r="D41" s="704" t="s">
        <v>627</v>
      </c>
      <c r="E41" s="705" t="s">
        <v>628</v>
      </c>
      <c r="F41" s="697" t="s">
        <v>15</v>
      </c>
      <c r="G41" s="737"/>
      <c r="H41" s="547"/>
      <c r="I41" s="548"/>
      <c r="J41" s="548"/>
      <c r="K41" s="548"/>
      <c r="L41" s="548"/>
      <c r="M41" s="548"/>
      <c r="N41" s="548"/>
      <c r="O41" s="548"/>
      <c r="P41" s="549"/>
      <c r="Q41" s="549"/>
      <c r="R41" s="549"/>
      <c r="S41" s="549"/>
      <c r="T41" s="549"/>
      <c r="U41" s="549"/>
      <c r="V41" s="549"/>
      <c r="W41" s="549"/>
      <c r="X41" s="738"/>
      <c r="Y41" s="526"/>
      <c r="Z41" s="282"/>
      <c r="AA41" s="719">
        <v>1849300133935</v>
      </c>
      <c r="AB41" s="720" t="s">
        <v>99</v>
      </c>
    </row>
    <row r="42" spans="1:30" s="40" customFormat="1" ht="16.350000000000001" customHeight="1" x14ac:dyDescent="0.5">
      <c r="A42" s="257">
        <v>36</v>
      </c>
      <c r="B42" s="726">
        <v>45647</v>
      </c>
      <c r="C42" s="706" t="s">
        <v>69</v>
      </c>
      <c r="D42" s="707" t="s">
        <v>633</v>
      </c>
      <c r="E42" s="708" t="s">
        <v>634</v>
      </c>
      <c r="F42" s="709" t="s">
        <v>16</v>
      </c>
      <c r="G42" s="330"/>
      <c r="H42" s="331"/>
      <c r="I42" s="332"/>
      <c r="J42" s="332"/>
      <c r="K42" s="332"/>
      <c r="L42" s="332"/>
      <c r="M42" s="332"/>
      <c r="N42" s="332"/>
      <c r="O42" s="332"/>
      <c r="P42" s="333"/>
      <c r="Q42" s="333"/>
      <c r="R42" s="333"/>
      <c r="S42" s="333"/>
      <c r="T42" s="333"/>
      <c r="U42" s="333"/>
      <c r="V42" s="333"/>
      <c r="W42" s="333"/>
      <c r="X42" s="334"/>
      <c r="Y42" s="335"/>
      <c r="Z42" s="282"/>
      <c r="AA42" s="719">
        <v>1849902261346</v>
      </c>
      <c r="AB42" s="720" t="s">
        <v>97</v>
      </c>
    </row>
    <row r="43" spans="1:30" s="40" customFormat="1" ht="16.350000000000001" customHeight="1" x14ac:dyDescent="0.5">
      <c r="A43" s="120">
        <v>37</v>
      </c>
      <c r="B43" s="713">
        <v>45648</v>
      </c>
      <c r="C43" s="699" t="s">
        <v>69</v>
      </c>
      <c r="D43" s="700" t="s">
        <v>631</v>
      </c>
      <c r="E43" s="701" t="s">
        <v>632</v>
      </c>
      <c r="F43" s="728" t="s">
        <v>13</v>
      </c>
      <c r="G43" s="533"/>
      <c r="H43" s="534"/>
      <c r="I43" s="530"/>
      <c r="J43" s="530"/>
      <c r="K43" s="530"/>
      <c r="L43" s="530"/>
      <c r="M43" s="530"/>
      <c r="N43" s="530"/>
      <c r="O43" s="530"/>
      <c r="P43" s="531"/>
      <c r="Q43" s="531"/>
      <c r="R43" s="531"/>
      <c r="S43" s="531"/>
      <c r="T43" s="531"/>
      <c r="U43" s="531"/>
      <c r="V43" s="531"/>
      <c r="W43" s="531"/>
      <c r="X43" s="529"/>
      <c r="Y43" s="532" t="s">
        <v>123</v>
      </c>
      <c r="Z43" s="282"/>
      <c r="AA43" s="719">
        <v>1849902162755</v>
      </c>
      <c r="AB43" s="720" t="s">
        <v>99</v>
      </c>
    </row>
    <row r="44" spans="1:30" s="40" customFormat="1" ht="16.350000000000001" customHeight="1" x14ac:dyDescent="0.5">
      <c r="A44" s="120">
        <v>38</v>
      </c>
      <c r="B44" s="713">
        <v>45649</v>
      </c>
      <c r="C44" s="699" t="s">
        <v>69</v>
      </c>
      <c r="D44" s="700" t="s">
        <v>484</v>
      </c>
      <c r="E44" s="701" t="s">
        <v>624</v>
      </c>
      <c r="F44" s="702" t="s">
        <v>17</v>
      </c>
      <c r="G44" s="323"/>
      <c r="H44" s="280"/>
      <c r="I44" s="80"/>
      <c r="J44" s="80"/>
      <c r="K44" s="80"/>
      <c r="L44" s="80"/>
      <c r="M44" s="80"/>
      <c r="N44" s="80"/>
      <c r="O44" s="80"/>
      <c r="P44" s="71"/>
      <c r="Q44" s="71"/>
      <c r="R44" s="71"/>
      <c r="S44" s="71"/>
      <c r="T44" s="71"/>
      <c r="U44" s="71"/>
      <c r="V44" s="71"/>
      <c r="W44" s="71"/>
      <c r="X44" s="245"/>
      <c r="Y44" s="73"/>
      <c r="AA44" s="719">
        <v>1103400195411</v>
      </c>
      <c r="AB44" s="720" t="s">
        <v>353</v>
      </c>
    </row>
    <row r="45" spans="1:30" s="40" customFormat="1" ht="16.350000000000001" customHeight="1" x14ac:dyDescent="0.5">
      <c r="A45" s="120">
        <v>39</v>
      </c>
      <c r="B45" s="713">
        <v>45650</v>
      </c>
      <c r="C45" s="699" t="s">
        <v>69</v>
      </c>
      <c r="D45" s="700" t="s">
        <v>629</v>
      </c>
      <c r="E45" s="701" t="s">
        <v>630</v>
      </c>
      <c r="F45" s="728" t="s">
        <v>14</v>
      </c>
      <c r="G45" s="560"/>
      <c r="H45" s="561"/>
      <c r="I45" s="562"/>
      <c r="J45" s="562"/>
      <c r="K45" s="562"/>
      <c r="L45" s="562"/>
      <c r="M45" s="562"/>
      <c r="N45" s="562"/>
      <c r="O45" s="562"/>
      <c r="P45" s="563"/>
      <c r="Q45" s="563"/>
      <c r="R45" s="563"/>
      <c r="S45" s="563"/>
      <c r="T45" s="563"/>
      <c r="U45" s="563"/>
      <c r="V45" s="563"/>
      <c r="W45" s="563"/>
      <c r="X45" s="564"/>
      <c r="Y45" s="565"/>
      <c r="Z45" s="282"/>
      <c r="AA45" s="719">
        <v>1849902216791</v>
      </c>
      <c r="AB45" s="720" t="s">
        <v>102</v>
      </c>
    </row>
    <row r="46" spans="1:30" s="40" customFormat="1" ht="16.350000000000001" customHeight="1" x14ac:dyDescent="0.5">
      <c r="A46" s="246">
        <v>40</v>
      </c>
      <c r="B46" s="693">
        <v>45651</v>
      </c>
      <c r="C46" s="694" t="s">
        <v>69</v>
      </c>
      <c r="D46" s="695" t="s">
        <v>625</v>
      </c>
      <c r="E46" s="696" t="s">
        <v>626</v>
      </c>
      <c r="F46" s="697" t="s">
        <v>15</v>
      </c>
      <c r="G46" s="325"/>
      <c r="H46" s="283"/>
      <c r="I46" s="101"/>
      <c r="J46" s="101"/>
      <c r="K46" s="101"/>
      <c r="L46" s="101"/>
      <c r="M46" s="101"/>
      <c r="N46" s="101"/>
      <c r="O46" s="101"/>
      <c r="P46" s="102"/>
      <c r="Q46" s="102"/>
      <c r="R46" s="102"/>
      <c r="S46" s="102"/>
      <c r="T46" s="102"/>
      <c r="U46" s="102"/>
      <c r="V46" s="102"/>
      <c r="W46" s="102"/>
      <c r="X46" s="270"/>
      <c r="Y46" s="104"/>
      <c r="AA46" s="719">
        <v>1849902251138</v>
      </c>
      <c r="AB46" s="720" t="s">
        <v>98</v>
      </c>
      <c r="AD46" s="192"/>
    </row>
    <row r="47" spans="1:30" s="40" customFormat="1" ht="6" customHeight="1" x14ac:dyDescent="0.5">
      <c r="A47" s="180"/>
      <c r="B47" s="347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03"/>
      <c r="Y47" s="304"/>
      <c r="AA47" s="206"/>
    </row>
    <row r="48" spans="1:30" s="40" customFormat="1" ht="16.350000000000001" customHeight="1" x14ac:dyDescent="0.5">
      <c r="A48" s="178"/>
      <c r="B48" s="182" t="s">
        <v>24</v>
      </c>
      <c r="C48" s="180"/>
      <c r="E48" s="180">
        <f>I48+O48</f>
        <v>40</v>
      </c>
      <c r="F48" s="181" t="s">
        <v>6</v>
      </c>
      <c r="G48" s="182" t="s">
        <v>11</v>
      </c>
      <c r="H48" s="182"/>
      <c r="I48" s="180">
        <f>COUNTIF($C$7:$C$46,"ช")</f>
        <v>18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22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391"/>
      <c r="D50" s="185" t="s">
        <v>13</v>
      </c>
      <c r="E50" s="185">
        <f>COUNTIF($F$7:$F$46,"แดง")</f>
        <v>8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391"/>
      <c r="D51" s="185" t="s">
        <v>14</v>
      </c>
      <c r="E51" s="185">
        <f>COUNTIF($F$7:$F$46,"เหลือง")</f>
        <v>8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391"/>
      <c r="D52" s="185" t="s">
        <v>15</v>
      </c>
      <c r="E52" s="185">
        <f>COUNTIF($F$7:$F$46,"น้ำเงิน")</f>
        <v>8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391"/>
      <c r="D53" s="185" t="s">
        <v>16</v>
      </c>
      <c r="E53" s="185">
        <f>COUNTIF($F$7:$F$46,"ม่วง")</f>
        <v>8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391"/>
      <c r="D54" s="185" t="s">
        <v>17</v>
      </c>
      <c r="E54" s="185">
        <f>COUNTIF($F$7:$F$46,"ฟ้า")</f>
        <v>8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391"/>
      <c r="D55" s="731" t="s">
        <v>5</v>
      </c>
      <c r="E55" s="731">
        <f>SUM(E50:E54)</f>
        <v>40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ht="15" customHeight="1" x14ac:dyDescent="0.5">
      <c r="C58" s="400"/>
      <c r="D58" s="40"/>
      <c r="E58" s="40"/>
    </row>
  </sheetData>
  <sortState xmlns:xlrd2="http://schemas.microsoft.com/office/spreadsheetml/2017/richdata2" ref="C41:AB46">
    <sortCondition ref="D41:D46"/>
  </sortState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58"/>
  <sheetViews>
    <sheetView zoomScale="120" zoomScaleNormal="120" workbookViewId="0">
      <selection activeCell="AG9" sqref="AG9"/>
    </sheetView>
  </sheetViews>
  <sheetFormatPr defaultColWidth="9.140625" defaultRowHeight="15" customHeight="1" x14ac:dyDescent="0.5"/>
  <cols>
    <col min="1" max="1" width="5.140625" style="25" customWidth="1"/>
    <col min="2" max="2" width="9.85546875" style="310" customWidth="1"/>
    <col min="3" max="3" width="3.140625" style="311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2.42578125" style="25" hidden="1" customWidth="1"/>
    <col min="27" max="27" width="18.7109375" style="198" hidden="1" customWidth="1"/>
    <col min="28" max="28" width="27.5703125" style="25" hidden="1" customWidth="1"/>
    <col min="29" max="16384" width="9.140625" style="25"/>
  </cols>
  <sheetData>
    <row r="1" spans="1:28" ht="18" customHeight="1" x14ac:dyDescent="0.5">
      <c r="B1" s="196" t="s">
        <v>57</v>
      </c>
      <c r="C1" s="197"/>
      <c r="D1" s="28"/>
      <c r="E1" s="29" t="str">
        <f>'ยอด ม.4'!D1</f>
        <v xml:space="preserve">      ภาคเรียนที่ 1  ปีการศึกษา 2569</v>
      </c>
      <c r="M1" s="25" t="s">
        <v>25</v>
      </c>
      <c r="R1" s="25" t="str">
        <f>'ยอด ม.4'!B18</f>
        <v xml:space="preserve">นางอุทุมภรณ์ ชโลธร   </v>
      </c>
    </row>
    <row r="2" spans="1:28" ht="18" customHeight="1" x14ac:dyDescent="0.5">
      <c r="B2" s="199" t="s">
        <v>47</v>
      </c>
      <c r="C2" s="197"/>
      <c r="D2" s="28"/>
      <c r="E2" s="29" t="s">
        <v>61</v>
      </c>
      <c r="M2" s="25" t="s">
        <v>48</v>
      </c>
      <c r="R2" s="25" t="str">
        <f>'ยอด ม.4'!B19</f>
        <v>นายทรงพล  คล้ายเพชร</v>
      </c>
    </row>
    <row r="3" spans="1:28" s="35" customFormat="1" ht="17.25" customHeight="1" x14ac:dyDescent="0.5">
      <c r="A3" s="31" t="s">
        <v>857</v>
      </c>
      <c r="B3" s="25"/>
      <c r="C3" s="25"/>
      <c r="D3" s="25"/>
      <c r="E3" s="25"/>
      <c r="F3" s="31"/>
      <c r="G3" s="31"/>
      <c r="H3" s="31"/>
      <c r="I3" s="31"/>
      <c r="J3" s="31"/>
      <c r="K3" s="25"/>
      <c r="L3" s="25"/>
      <c r="M3" s="25"/>
      <c r="N3" s="31"/>
      <c r="S3" s="25"/>
      <c r="T3" s="25"/>
      <c r="U3" s="25"/>
      <c r="V3" s="25"/>
      <c r="W3" s="25"/>
      <c r="X3" s="25"/>
      <c r="Y3" s="25"/>
      <c r="AA3" s="198"/>
    </row>
    <row r="4" spans="1:28" s="35" customFormat="1" ht="17.25" customHeight="1" x14ac:dyDescent="0.5">
      <c r="A4" s="25" t="s">
        <v>49</v>
      </c>
      <c r="B4" s="25"/>
      <c r="C4" s="25"/>
      <c r="D4" s="25"/>
      <c r="E4" s="25"/>
      <c r="F4" s="31"/>
      <c r="G4" s="31"/>
      <c r="H4" s="31"/>
      <c r="I4" s="31"/>
      <c r="J4" s="31"/>
      <c r="K4" s="25"/>
      <c r="L4" s="25"/>
      <c r="M4" s="25"/>
      <c r="N4" s="31"/>
      <c r="S4" s="31"/>
      <c r="T4" s="36"/>
      <c r="U4" s="25"/>
      <c r="V4" s="36" t="s">
        <v>50</v>
      </c>
      <c r="W4" s="904">
        <f>'ยอด ม.4'!F18</f>
        <v>725</v>
      </c>
      <c r="X4" s="904"/>
      <c r="Y4" s="904"/>
      <c r="AA4" s="198"/>
    </row>
    <row r="5" spans="1:28" s="40" customFormat="1" ht="18" customHeight="1" x14ac:dyDescent="0.5">
      <c r="A5" s="885" t="s">
        <v>0</v>
      </c>
      <c r="B5" s="887" t="s">
        <v>1</v>
      </c>
      <c r="C5" s="896" t="s">
        <v>2</v>
      </c>
      <c r="D5" s="898" t="s">
        <v>9</v>
      </c>
      <c r="E5" s="900" t="s">
        <v>4</v>
      </c>
      <c r="F5" s="902" t="s">
        <v>3</v>
      </c>
      <c r="G5" s="201"/>
      <c r="H5" s="202"/>
      <c r="I5" s="202"/>
      <c r="J5" s="202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4"/>
      <c r="W5" s="401"/>
      <c r="X5" s="401"/>
      <c r="Y5" s="205"/>
      <c r="AA5" s="206"/>
    </row>
    <row r="6" spans="1:28" s="40" customFormat="1" ht="18" customHeight="1" x14ac:dyDescent="0.5">
      <c r="A6" s="886"/>
      <c r="B6" s="888"/>
      <c r="C6" s="897"/>
      <c r="D6" s="899"/>
      <c r="E6" s="901"/>
      <c r="F6" s="903"/>
      <c r="G6" s="207"/>
      <c r="H6" s="208"/>
      <c r="I6" s="208"/>
      <c r="J6" s="208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10"/>
      <c r="W6" s="402"/>
      <c r="X6" s="402"/>
      <c r="Y6" s="211"/>
      <c r="AA6" s="212" t="s">
        <v>93</v>
      </c>
      <c r="AB6" s="213" t="s">
        <v>94</v>
      </c>
    </row>
    <row r="7" spans="1:28" s="40" customFormat="1" ht="15.75" customHeight="1" x14ac:dyDescent="0.5">
      <c r="A7" s="257">
        <v>1</v>
      </c>
      <c r="B7" s="317">
        <v>43302</v>
      </c>
      <c r="C7" s="318" t="s">
        <v>133</v>
      </c>
      <c r="D7" s="319" t="s">
        <v>636</v>
      </c>
      <c r="E7" s="320" t="s">
        <v>637</v>
      </c>
      <c r="F7" s="596" t="s">
        <v>16</v>
      </c>
      <c r="G7" s="321"/>
      <c r="H7" s="274"/>
      <c r="I7" s="275"/>
      <c r="J7" s="275"/>
      <c r="K7" s="275"/>
      <c r="L7" s="275"/>
      <c r="M7" s="275"/>
      <c r="N7" s="276"/>
      <c r="O7" s="276"/>
      <c r="P7" s="276"/>
      <c r="Q7" s="276"/>
      <c r="R7" s="276"/>
      <c r="S7" s="276"/>
      <c r="T7" s="276"/>
      <c r="U7" s="276"/>
      <c r="V7" s="277"/>
      <c r="W7" s="403"/>
      <c r="X7" s="403"/>
      <c r="Y7" s="58"/>
      <c r="AA7" s="206">
        <v>1849902190333</v>
      </c>
      <c r="AB7" s="40" t="s">
        <v>95</v>
      </c>
    </row>
    <row r="8" spans="1:28" s="40" customFormat="1" ht="16.350000000000001" customHeight="1" x14ac:dyDescent="0.5">
      <c r="A8" s="120">
        <v>2</v>
      </c>
      <c r="B8" s="322">
        <v>43316</v>
      </c>
      <c r="C8" s="288" t="s">
        <v>133</v>
      </c>
      <c r="D8" s="289" t="s">
        <v>638</v>
      </c>
      <c r="E8" s="290" t="s">
        <v>639</v>
      </c>
      <c r="F8" s="404" t="s">
        <v>13</v>
      </c>
      <c r="G8" s="328"/>
      <c r="H8" s="244"/>
      <c r="I8" s="245"/>
      <c r="J8" s="80"/>
      <c r="K8" s="80"/>
      <c r="L8" s="80"/>
      <c r="M8" s="80"/>
      <c r="N8" s="71"/>
      <c r="O8" s="71"/>
      <c r="P8" s="71"/>
      <c r="Q8" s="71"/>
      <c r="R8" s="71"/>
      <c r="S8" s="71"/>
      <c r="T8" s="71"/>
      <c r="U8" s="71"/>
      <c r="V8" s="245"/>
      <c r="W8" s="404"/>
      <c r="X8" s="404"/>
      <c r="Y8" s="73"/>
      <c r="AA8" s="206">
        <v>1849902231633</v>
      </c>
      <c r="AB8" s="40" t="s">
        <v>95</v>
      </c>
    </row>
    <row r="9" spans="1:28" s="40" customFormat="1" ht="16.350000000000001" customHeight="1" x14ac:dyDescent="0.5">
      <c r="A9" s="120">
        <v>3</v>
      </c>
      <c r="B9" s="322">
        <v>43378</v>
      </c>
      <c r="C9" s="288" t="s">
        <v>133</v>
      </c>
      <c r="D9" s="289" t="s">
        <v>640</v>
      </c>
      <c r="E9" s="290" t="s">
        <v>191</v>
      </c>
      <c r="F9" s="648" t="s">
        <v>17</v>
      </c>
      <c r="G9" s="323"/>
      <c r="H9" s="280"/>
      <c r="I9" s="80"/>
      <c r="J9" s="280"/>
      <c r="K9" s="80"/>
      <c r="L9" s="80"/>
      <c r="M9" s="80"/>
      <c r="N9" s="71"/>
      <c r="O9" s="71"/>
      <c r="P9" s="71"/>
      <c r="Q9" s="71"/>
      <c r="R9" s="71"/>
      <c r="S9" s="71"/>
      <c r="T9" s="71"/>
      <c r="U9" s="71"/>
      <c r="V9" s="245"/>
      <c r="W9" s="404"/>
      <c r="X9" s="404"/>
      <c r="Y9" s="73"/>
      <c r="AA9" s="206">
        <v>1849902209611</v>
      </c>
      <c r="AB9" s="40" t="s">
        <v>95</v>
      </c>
    </row>
    <row r="10" spans="1:28" s="40" customFormat="1" ht="16.350000000000001" customHeight="1" x14ac:dyDescent="0.5">
      <c r="A10" s="120">
        <v>4</v>
      </c>
      <c r="B10" s="322">
        <v>43385</v>
      </c>
      <c r="C10" s="288" t="s">
        <v>133</v>
      </c>
      <c r="D10" s="289" t="s">
        <v>641</v>
      </c>
      <c r="E10" s="290" t="s">
        <v>642</v>
      </c>
      <c r="F10" s="404" t="s">
        <v>14</v>
      </c>
      <c r="G10" s="328"/>
      <c r="H10" s="244"/>
      <c r="I10" s="245"/>
      <c r="J10" s="80"/>
      <c r="K10" s="80"/>
      <c r="L10" s="80"/>
      <c r="M10" s="80"/>
      <c r="N10" s="71"/>
      <c r="O10" s="71"/>
      <c r="P10" s="71"/>
      <c r="Q10" s="71"/>
      <c r="R10" s="71"/>
      <c r="S10" s="71"/>
      <c r="T10" s="71"/>
      <c r="U10" s="71"/>
      <c r="V10" s="245"/>
      <c r="W10" s="404"/>
      <c r="X10" s="404"/>
      <c r="Y10" s="73"/>
      <c r="AA10" s="206">
        <v>1849902180664</v>
      </c>
      <c r="AB10" s="40" t="s">
        <v>95</v>
      </c>
    </row>
    <row r="11" spans="1:28" s="40" customFormat="1" ht="16.350000000000001" customHeight="1" x14ac:dyDescent="0.5">
      <c r="A11" s="246">
        <v>5</v>
      </c>
      <c r="B11" s="324">
        <v>43423</v>
      </c>
      <c r="C11" s="292" t="s">
        <v>133</v>
      </c>
      <c r="D11" s="293" t="s">
        <v>643</v>
      </c>
      <c r="E11" s="294" t="s">
        <v>604</v>
      </c>
      <c r="F11" s="649" t="s">
        <v>15</v>
      </c>
      <c r="G11" s="325"/>
      <c r="H11" s="283"/>
      <c r="I11" s="101"/>
      <c r="J11" s="101"/>
      <c r="K11" s="101"/>
      <c r="L11" s="101"/>
      <c r="M11" s="101"/>
      <c r="N11" s="102"/>
      <c r="O11" s="102"/>
      <c r="P11" s="102"/>
      <c r="Q11" s="102"/>
      <c r="R11" s="102"/>
      <c r="S11" s="102"/>
      <c r="T11" s="102"/>
      <c r="U11" s="102"/>
      <c r="V11" s="270"/>
      <c r="W11" s="405"/>
      <c r="X11" s="405"/>
      <c r="Y11" s="271"/>
      <c r="AA11" s="206">
        <v>1849902188584</v>
      </c>
      <c r="AB11" s="40" t="s">
        <v>95</v>
      </c>
    </row>
    <row r="12" spans="1:28" s="40" customFormat="1" ht="16.350000000000001" customHeight="1" x14ac:dyDescent="0.5">
      <c r="A12" s="257">
        <v>6</v>
      </c>
      <c r="B12" s="317">
        <v>43503</v>
      </c>
      <c r="C12" s="318" t="s">
        <v>133</v>
      </c>
      <c r="D12" s="319" t="s">
        <v>644</v>
      </c>
      <c r="E12" s="320" t="s">
        <v>645</v>
      </c>
      <c r="F12" s="596" t="s">
        <v>16</v>
      </c>
      <c r="G12" s="321"/>
      <c r="H12" s="274"/>
      <c r="I12" s="275"/>
      <c r="J12" s="275"/>
      <c r="K12" s="275"/>
      <c r="L12" s="275"/>
      <c r="M12" s="275"/>
      <c r="N12" s="276"/>
      <c r="O12" s="276"/>
      <c r="P12" s="276"/>
      <c r="Q12" s="276"/>
      <c r="R12" s="276"/>
      <c r="S12" s="276"/>
      <c r="T12" s="276"/>
      <c r="U12" s="276"/>
      <c r="V12" s="277"/>
      <c r="W12" s="403"/>
      <c r="X12" s="403"/>
      <c r="Y12" s="58"/>
      <c r="AA12" s="206">
        <v>1849902240314</v>
      </c>
      <c r="AB12" s="40" t="s">
        <v>95</v>
      </c>
    </row>
    <row r="13" spans="1:28" s="40" customFormat="1" ht="16.350000000000001" customHeight="1" x14ac:dyDescent="0.5">
      <c r="A13" s="120">
        <v>7</v>
      </c>
      <c r="B13" s="368">
        <v>43509</v>
      </c>
      <c r="C13" s="291" t="s">
        <v>133</v>
      </c>
      <c r="D13" s="365" t="s">
        <v>646</v>
      </c>
      <c r="E13" s="366" t="s">
        <v>647</v>
      </c>
      <c r="F13" s="404" t="s">
        <v>13</v>
      </c>
      <c r="G13" s="406"/>
      <c r="H13" s="407"/>
      <c r="I13" s="265"/>
      <c r="J13" s="265"/>
      <c r="K13" s="265"/>
      <c r="L13" s="265"/>
      <c r="M13" s="265"/>
      <c r="N13" s="266"/>
      <c r="O13" s="266"/>
      <c r="P13" s="266"/>
      <c r="Q13" s="266"/>
      <c r="R13" s="266"/>
      <c r="S13" s="266"/>
      <c r="T13" s="266"/>
      <c r="U13" s="266"/>
      <c r="V13" s="264"/>
      <c r="W13" s="408"/>
      <c r="X13" s="408"/>
      <c r="Y13" s="267"/>
      <c r="AA13" s="206">
        <v>1100801678134</v>
      </c>
      <c r="AB13" s="40" t="s">
        <v>95</v>
      </c>
    </row>
    <row r="14" spans="1:28" s="40" customFormat="1" ht="16.350000000000001" customHeight="1" x14ac:dyDescent="0.5">
      <c r="A14" s="120">
        <v>8</v>
      </c>
      <c r="B14" s="322">
        <v>43539</v>
      </c>
      <c r="C14" s="288" t="s">
        <v>133</v>
      </c>
      <c r="D14" s="289" t="s">
        <v>648</v>
      </c>
      <c r="E14" s="290" t="s">
        <v>649</v>
      </c>
      <c r="F14" s="648" t="s">
        <v>17</v>
      </c>
      <c r="G14" s="398"/>
      <c r="H14" s="298"/>
      <c r="I14" s="80"/>
      <c r="J14" s="245"/>
      <c r="K14" s="245"/>
      <c r="L14" s="245"/>
      <c r="M14" s="245"/>
      <c r="N14" s="71"/>
      <c r="O14" s="71"/>
      <c r="P14" s="71"/>
      <c r="Q14" s="71"/>
      <c r="R14" s="71"/>
      <c r="S14" s="71"/>
      <c r="T14" s="71"/>
      <c r="U14" s="71"/>
      <c r="V14" s="245"/>
      <c r="W14" s="404"/>
      <c r="X14" s="404"/>
      <c r="Y14" s="73"/>
      <c r="AA14" s="206">
        <v>1849902195611</v>
      </c>
      <c r="AB14" s="40" t="s">
        <v>95</v>
      </c>
    </row>
    <row r="15" spans="1:28" s="40" customFormat="1" ht="16.350000000000001" customHeight="1" x14ac:dyDescent="0.5">
      <c r="A15" s="120">
        <v>9</v>
      </c>
      <c r="B15" s="322">
        <v>43543</v>
      </c>
      <c r="C15" s="288" t="s">
        <v>133</v>
      </c>
      <c r="D15" s="289" t="s">
        <v>650</v>
      </c>
      <c r="E15" s="290" t="s">
        <v>651</v>
      </c>
      <c r="F15" s="404" t="s">
        <v>14</v>
      </c>
      <c r="G15" s="323"/>
      <c r="H15" s="280"/>
      <c r="I15" s="80"/>
      <c r="J15" s="80"/>
      <c r="K15" s="80"/>
      <c r="L15" s="80"/>
      <c r="M15" s="80"/>
      <c r="N15" s="71"/>
      <c r="O15" s="71"/>
      <c r="P15" s="71"/>
      <c r="Q15" s="71"/>
      <c r="R15" s="71"/>
      <c r="S15" s="71"/>
      <c r="T15" s="71"/>
      <c r="U15" s="71"/>
      <c r="V15" s="245"/>
      <c r="W15" s="404"/>
      <c r="X15" s="404"/>
      <c r="Y15" s="73"/>
      <c r="AA15" s="206">
        <v>1849902207902</v>
      </c>
      <c r="AB15" s="40" t="s">
        <v>95</v>
      </c>
    </row>
    <row r="16" spans="1:28" s="40" customFormat="1" ht="16.5" customHeight="1" x14ac:dyDescent="0.5">
      <c r="A16" s="246">
        <v>10</v>
      </c>
      <c r="B16" s="359">
        <v>43613</v>
      </c>
      <c r="C16" s="292" t="s">
        <v>133</v>
      </c>
      <c r="D16" s="293" t="s">
        <v>150</v>
      </c>
      <c r="E16" s="294" t="s">
        <v>652</v>
      </c>
      <c r="F16" s="649" t="s">
        <v>15</v>
      </c>
      <c r="G16" s="409"/>
      <c r="H16" s="356"/>
      <c r="I16" s="410"/>
      <c r="J16" s="410"/>
      <c r="K16" s="270"/>
      <c r="L16" s="270"/>
      <c r="M16" s="270"/>
      <c r="N16" s="102"/>
      <c r="O16" s="102"/>
      <c r="P16" s="102"/>
      <c r="Q16" s="102"/>
      <c r="R16" s="102"/>
      <c r="S16" s="102"/>
      <c r="T16" s="102"/>
      <c r="U16" s="102"/>
      <c r="V16" s="270"/>
      <c r="W16" s="405"/>
      <c r="X16" s="405"/>
      <c r="Y16" s="271"/>
      <c r="AA16" s="206">
        <v>1849902201530</v>
      </c>
      <c r="AB16" s="40" t="s">
        <v>95</v>
      </c>
    </row>
    <row r="17" spans="1:28" s="40" customFormat="1" ht="16.350000000000001" customHeight="1" x14ac:dyDescent="0.5">
      <c r="A17" s="257">
        <v>11</v>
      </c>
      <c r="B17" s="317">
        <v>43650</v>
      </c>
      <c r="C17" s="318" t="s">
        <v>133</v>
      </c>
      <c r="D17" s="319" t="s">
        <v>357</v>
      </c>
      <c r="E17" s="320" t="s">
        <v>653</v>
      </c>
      <c r="F17" s="596" t="s">
        <v>16</v>
      </c>
      <c r="G17" s="321"/>
      <c r="H17" s="274"/>
      <c r="I17" s="275"/>
      <c r="J17" s="275"/>
      <c r="K17" s="275"/>
      <c r="L17" s="275"/>
      <c r="M17" s="275"/>
      <c r="N17" s="276"/>
      <c r="O17" s="276"/>
      <c r="P17" s="276"/>
      <c r="Q17" s="276"/>
      <c r="R17" s="276"/>
      <c r="S17" s="276"/>
      <c r="T17" s="276"/>
      <c r="U17" s="276"/>
      <c r="V17" s="277"/>
      <c r="W17" s="403"/>
      <c r="X17" s="403"/>
      <c r="Y17" s="58"/>
      <c r="AA17" s="206">
        <v>1849902226338</v>
      </c>
      <c r="AB17" s="40" t="s">
        <v>95</v>
      </c>
    </row>
    <row r="18" spans="1:28" s="40" customFormat="1" ht="16.350000000000001" customHeight="1" x14ac:dyDescent="0.5">
      <c r="A18" s="120">
        <v>12</v>
      </c>
      <c r="B18" s="322">
        <v>43691</v>
      </c>
      <c r="C18" s="288" t="s">
        <v>133</v>
      </c>
      <c r="D18" s="644" t="s">
        <v>654</v>
      </c>
      <c r="E18" s="290" t="s">
        <v>655</v>
      </c>
      <c r="F18" s="404" t="s">
        <v>13</v>
      </c>
      <c r="G18" s="323"/>
      <c r="H18" s="280"/>
      <c r="I18" s="80"/>
      <c r="J18" s="80"/>
      <c r="K18" s="80"/>
      <c r="L18" s="80"/>
      <c r="M18" s="80"/>
      <c r="N18" s="71"/>
      <c r="O18" s="71"/>
      <c r="P18" s="71"/>
      <c r="Q18" s="71"/>
      <c r="R18" s="71"/>
      <c r="S18" s="71"/>
      <c r="T18" s="71"/>
      <c r="U18" s="71"/>
      <c r="V18" s="245"/>
      <c r="W18" s="404"/>
      <c r="X18" s="404"/>
      <c r="Y18" s="73"/>
      <c r="AA18" s="206">
        <v>1849300156757</v>
      </c>
      <c r="AB18" s="40" t="s">
        <v>95</v>
      </c>
    </row>
    <row r="19" spans="1:28" s="40" customFormat="1" ht="16.350000000000001" customHeight="1" x14ac:dyDescent="0.5">
      <c r="A19" s="120">
        <v>13</v>
      </c>
      <c r="B19" s="322">
        <v>43730</v>
      </c>
      <c r="C19" s="288" t="s">
        <v>133</v>
      </c>
      <c r="D19" s="289" t="s">
        <v>182</v>
      </c>
      <c r="E19" s="290" t="s">
        <v>1077</v>
      </c>
      <c r="F19" s="648" t="s">
        <v>17</v>
      </c>
      <c r="G19" s="323"/>
      <c r="H19" s="280"/>
      <c r="I19" s="80"/>
      <c r="J19" s="80"/>
      <c r="K19" s="80"/>
      <c r="L19" s="80"/>
      <c r="M19" s="80"/>
      <c r="N19" s="71"/>
      <c r="O19" s="71"/>
      <c r="P19" s="71"/>
      <c r="Q19" s="71"/>
      <c r="R19" s="71"/>
      <c r="S19" s="71"/>
      <c r="T19" s="71"/>
      <c r="U19" s="71"/>
      <c r="V19" s="245"/>
      <c r="W19" s="404"/>
      <c r="X19" s="404"/>
      <c r="Y19" s="73"/>
      <c r="AA19" s="206">
        <v>1849902218190</v>
      </c>
      <c r="AB19" s="40" t="s">
        <v>95</v>
      </c>
    </row>
    <row r="20" spans="1:28" s="40" customFormat="1" ht="16.350000000000001" customHeight="1" x14ac:dyDescent="0.5">
      <c r="A20" s="120">
        <v>14</v>
      </c>
      <c r="B20" s="713">
        <v>45652</v>
      </c>
      <c r="C20" s="699" t="s">
        <v>133</v>
      </c>
      <c r="D20" s="700" t="s">
        <v>658</v>
      </c>
      <c r="E20" s="701" t="s">
        <v>659</v>
      </c>
      <c r="F20" s="732" t="s">
        <v>14</v>
      </c>
      <c r="G20" s="323"/>
      <c r="H20" s="280"/>
      <c r="I20" s="80"/>
      <c r="J20" s="80"/>
      <c r="K20" s="80"/>
      <c r="L20" s="80"/>
      <c r="M20" s="80"/>
      <c r="N20" s="71"/>
      <c r="O20" s="71"/>
      <c r="P20" s="71"/>
      <c r="Q20" s="71"/>
      <c r="R20" s="71"/>
      <c r="S20" s="71"/>
      <c r="T20" s="71"/>
      <c r="U20" s="71"/>
      <c r="V20" s="245"/>
      <c r="W20" s="404"/>
      <c r="X20" s="404"/>
      <c r="Y20" s="73"/>
      <c r="AA20" s="719">
        <v>1849902240471</v>
      </c>
      <c r="AB20" s="720" t="s">
        <v>103</v>
      </c>
    </row>
    <row r="21" spans="1:28" s="40" customFormat="1" ht="16.350000000000001" customHeight="1" x14ac:dyDescent="0.5">
      <c r="A21" s="246">
        <v>15</v>
      </c>
      <c r="B21" s="693">
        <v>45653</v>
      </c>
      <c r="C21" s="694" t="s">
        <v>133</v>
      </c>
      <c r="D21" s="695" t="s">
        <v>662</v>
      </c>
      <c r="E21" s="696" t="s">
        <v>663</v>
      </c>
      <c r="F21" s="733" t="s">
        <v>15</v>
      </c>
      <c r="G21" s="355"/>
      <c r="H21" s="356"/>
      <c r="I21" s="410"/>
      <c r="J21" s="487"/>
      <c r="K21" s="487"/>
      <c r="L21" s="487"/>
      <c r="M21" s="487"/>
      <c r="N21" s="486"/>
      <c r="O21" s="486"/>
      <c r="P21" s="486"/>
      <c r="Q21" s="486"/>
      <c r="R21" s="486"/>
      <c r="S21" s="486"/>
      <c r="T21" s="486"/>
      <c r="U21" s="486"/>
      <c r="V21" s="487"/>
      <c r="W21" s="743"/>
      <c r="X21" s="743"/>
      <c r="Y21" s="488"/>
      <c r="Z21" s="230"/>
      <c r="AA21" s="719">
        <v>1849902189459</v>
      </c>
      <c r="AB21" s="720" t="s">
        <v>707</v>
      </c>
    </row>
    <row r="22" spans="1:28" s="40" customFormat="1" ht="16.350000000000001" customHeight="1" x14ac:dyDescent="0.5">
      <c r="A22" s="257">
        <v>16</v>
      </c>
      <c r="B22" s="734">
        <v>45654</v>
      </c>
      <c r="C22" s="706" t="s">
        <v>133</v>
      </c>
      <c r="D22" s="707" t="s">
        <v>660</v>
      </c>
      <c r="E22" s="708" t="s">
        <v>661</v>
      </c>
      <c r="F22" s="735" t="s">
        <v>16</v>
      </c>
      <c r="G22" s="321"/>
      <c r="H22" s="274"/>
      <c r="I22" s="275"/>
      <c r="J22" s="275"/>
      <c r="K22" s="275"/>
      <c r="L22" s="275"/>
      <c r="M22" s="275"/>
      <c r="N22" s="276"/>
      <c r="O22" s="276"/>
      <c r="P22" s="276"/>
      <c r="Q22" s="276"/>
      <c r="R22" s="276"/>
      <c r="S22" s="276"/>
      <c r="T22" s="276"/>
      <c r="U22" s="276"/>
      <c r="V22" s="277"/>
      <c r="W22" s="403"/>
      <c r="X22" s="403"/>
      <c r="Y22" s="58"/>
      <c r="AA22" s="719">
        <v>1719900835184</v>
      </c>
      <c r="AB22" s="720" t="s">
        <v>106</v>
      </c>
    </row>
    <row r="23" spans="1:28" s="230" customFormat="1" ht="16.350000000000001" customHeight="1" x14ac:dyDescent="0.5">
      <c r="A23" s="120">
        <v>17</v>
      </c>
      <c r="B23" s="713">
        <v>45655</v>
      </c>
      <c r="C23" s="699" t="s">
        <v>133</v>
      </c>
      <c r="D23" s="700" t="s">
        <v>656</v>
      </c>
      <c r="E23" s="701" t="s">
        <v>657</v>
      </c>
      <c r="F23" s="732" t="s">
        <v>13</v>
      </c>
      <c r="G23" s="328"/>
      <c r="H23" s="244"/>
      <c r="I23" s="245"/>
      <c r="J23" s="245"/>
      <c r="K23" s="245"/>
      <c r="L23" s="245"/>
      <c r="M23" s="245"/>
      <c r="N23" s="71"/>
      <c r="O23" s="71"/>
      <c r="P23" s="71"/>
      <c r="Q23" s="71"/>
      <c r="R23" s="71"/>
      <c r="S23" s="71"/>
      <c r="T23" s="71"/>
      <c r="U23" s="71"/>
      <c r="V23" s="245"/>
      <c r="W23" s="404"/>
      <c r="X23" s="404"/>
      <c r="Y23" s="73"/>
      <c r="Z23" s="40"/>
      <c r="AA23" s="719">
        <v>1849902177132</v>
      </c>
      <c r="AB23" s="720" t="s">
        <v>98</v>
      </c>
    </row>
    <row r="24" spans="1:28" s="230" customFormat="1" ht="16.350000000000001" customHeight="1" x14ac:dyDescent="0.5">
      <c r="A24" s="120">
        <v>18</v>
      </c>
      <c r="B24" s="336">
        <v>43286</v>
      </c>
      <c r="C24" s="288" t="s">
        <v>69</v>
      </c>
      <c r="D24" s="289" t="s">
        <v>664</v>
      </c>
      <c r="E24" s="290" t="s">
        <v>665</v>
      </c>
      <c r="F24" s="648" t="s">
        <v>17</v>
      </c>
      <c r="G24" s="533"/>
      <c r="H24" s="534"/>
      <c r="I24" s="530"/>
      <c r="J24" s="530"/>
      <c r="K24" s="530"/>
      <c r="L24" s="530"/>
      <c r="M24" s="530"/>
      <c r="N24" s="531"/>
      <c r="O24" s="531"/>
      <c r="P24" s="531"/>
      <c r="Q24" s="531"/>
      <c r="R24" s="531"/>
      <c r="S24" s="531"/>
      <c r="T24" s="531"/>
      <c r="U24" s="531"/>
      <c r="V24" s="529"/>
      <c r="W24" s="411"/>
      <c r="X24" s="411"/>
      <c r="Y24" s="532"/>
      <c r="Z24" s="282"/>
      <c r="AA24" s="206">
        <v>1849902210890</v>
      </c>
      <c r="AB24" s="40" t="s">
        <v>95</v>
      </c>
    </row>
    <row r="25" spans="1:28" s="230" customFormat="1" ht="16.350000000000001" customHeight="1" x14ac:dyDescent="0.5">
      <c r="A25" s="120">
        <v>19</v>
      </c>
      <c r="B25" s="336">
        <v>43367</v>
      </c>
      <c r="C25" s="288" t="s">
        <v>69</v>
      </c>
      <c r="D25" s="289" t="s">
        <v>666</v>
      </c>
      <c r="E25" s="290" t="s">
        <v>667</v>
      </c>
      <c r="F25" s="404" t="s">
        <v>14</v>
      </c>
      <c r="G25" s="527"/>
      <c r="H25" s="528"/>
      <c r="I25" s="529"/>
      <c r="J25" s="529"/>
      <c r="K25" s="529"/>
      <c r="L25" s="529"/>
      <c r="M25" s="529"/>
      <c r="N25" s="531"/>
      <c r="O25" s="531"/>
      <c r="P25" s="531"/>
      <c r="Q25" s="531"/>
      <c r="R25" s="531"/>
      <c r="S25" s="531"/>
      <c r="T25" s="531"/>
      <c r="U25" s="531"/>
      <c r="V25" s="529"/>
      <c r="W25" s="411"/>
      <c r="X25" s="411"/>
      <c r="Y25" s="532"/>
      <c r="Z25" s="282"/>
      <c r="AA25" s="206">
        <v>1849902228837</v>
      </c>
      <c r="AB25" s="40" t="s">
        <v>95</v>
      </c>
    </row>
    <row r="26" spans="1:28" s="230" customFormat="1" ht="16.350000000000001" customHeight="1" x14ac:dyDescent="0.5">
      <c r="A26" s="246">
        <v>20</v>
      </c>
      <c r="B26" s="628">
        <v>43393</v>
      </c>
      <c r="C26" s="292" t="s">
        <v>69</v>
      </c>
      <c r="D26" s="293" t="s">
        <v>553</v>
      </c>
      <c r="E26" s="294" t="s">
        <v>668</v>
      </c>
      <c r="F26" s="649" t="s">
        <v>15</v>
      </c>
      <c r="G26" s="521"/>
      <c r="H26" s="522"/>
      <c r="I26" s="523"/>
      <c r="J26" s="523"/>
      <c r="K26" s="523"/>
      <c r="L26" s="523"/>
      <c r="M26" s="523"/>
      <c r="N26" s="524"/>
      <c r="O26" s="524"/>
      <c r="P26" s="524"/>
      <c r="Q26" s="524"/>
      <c r="R26" s="524"/>
      <c r="S26" s="524"/>
      <c r="T26" s="524"/>
      <c r="U26" s="524"/>
      <c r="V26" s="525"/>
      <c r="W26" s="412"/>
      <c r="X26" s="412"/>
      <c r="Y26" s="542"/>
      <c r="Z26" s="282"/>
      <c r="AA26" s="206">
        <v>1849902187359</v>
      </c>
      <c r="AB26" s="40" t="s">
        <v>95</v>
      </c>
    </row>
    <row r="27" spans="1:28" s="230" customFormat="1" ht="16.350000000000001" customHeight="1" x14ac:dyDescent="0.5">
      <c r="A27" s="257">
        <v>21</v>
      </c>
      <c r="B27" s="595">
        <v>43396</v>
      </c>
      <c r="C27" s="318" t="s">
        <v>69</v>
      </c>
      <c r="D27" s="319" t="s">
        <v>669</v>
      </c>
      <c r="E27" s="320" t="s">
        <v>670</v>
      </c>
      <c r="F27" s="596" t="s">
        <v>16</v>
      </c>
      <c r="G27" s="330"/>
      <c r="H27" s="331"/>
      <c r="I27" s="332"/>
      <c r="J27" s="332"/>
      <c r="K27" s="332"/>
      <c r="L27" s="332"/>
      <c r="M27" s="332"/>
      <c r="N27" s="333"/>
      <c r="O27" s="333"/>
      <c r="P27" s="333"/>
      <c r="Q27" s="333"/>
      <c r="R27" s="333"/>
      <c r="S27" s="333"/>
      <c r="T27" s="333"/>
      <c r="U27" s="333"/>
      <c r="V27" s="334"/>
      <c r="W27" s="566"/>
      <c r="X27" s="334"/>
      <c r="Y27" s="335"/>
      <c r="Z27" s="282"/>
      <c r="AA27" s="206">
        <v>1849902208020</v>
      </c>
      <c r="AB27" s="40" t="s">
        <v>95</v>
      </c>
    </row>
    <row r="28" spans="1:28" s="40" customFormat="1" ht="16.350000000000001" customHeight="1" x14ac:dyDescent="0.5">
      <c r="A28" s="120">
        <v>22</v>
      </c>
      <c r="B28" s="627">
        <v>43444</v>
      </c>
      <c r="C28" s="622" t="s">
        <v>69</v>
      </c>
      <c r="D28" s="623" t="s">
        <v>671</v>
      </c>
      <c r="E28" s="624" t="s">
        <v>672</v>
      </c>
      <c r="F28" s="404" t="s">
        <v>13</v>
      </c>
      <c r="G28" s="337"/>
      <c r="H28" s="285"/>
      <c r="I28" s="55"/>
      <c r="J28" s="55"/>
      <c r="K28" s="55"/>
      <c r="L28" s="55"/>
      <c r="M28" s="55"/>
      <c r="N28" s="56"/>
      <c r="O28" s="56"/>
      <c r="P28" s="56"/>
      <c r="Q28" s="56"/>
      <c r="R28" s="56"/>
      <c r="S28" s="56"/>
      <c r="T28" s="56"/>
      <c r="U28" s="56"/>
      <c r="V28" s="286"/>
      <c r="W28" s="414"/>
      <c r="X28" s="414"/>
      <c r="Y28" s="287"/>
      <c r="AA28" s="206">
        <v>1849902190686</v>
      </c>
      <c r="AB28" s="40" t="s">
        <v>95</v>
      </c>
    </row>
    <row r="29" spans="1:28" s="40" customFormat="1" ht="16.5" customHeight="1" x14ac:dyDescent="0.5">
      <c r="A29" s="120">
        <v>23</v>
      </c>
      <c r="B29" s="322">
        <v>43466</v>
      </c>
      <c r="C29" s="288" t="s">
        <v>69</v>
      </c>
      <c r="D29" s="289" t="s">
        <v>673</v>
      </c>
      <c r="E29" s="290" t="s">
        <v>185</v>
      </c>
      <c r="F29" s="648" t="s">
        <v>17</v>
      </c>
      <c r="G29" s="328"/>
      <c r="H29" s="244"/>
      <c r="I29" s="245"/>
      <c r="J29" s="245"/>
      <c r="K29" s="80"/>
      <c r="L29" s="80"/>
      <c r="M29" s="80"/>
      <c r="N29" s="71"/>
      <c r="O29" s="71"/>
      <c r="P29" s="71"/>
      <c r="Q29" s="71"/>
      <c r="R29" s="71"/>
      <c r="S29" s="71"/>
      <c r="T29" s="71"/>
      <c r="U29" s="71"/>
      <c r="V29" s="245"/>
      <c r="W29" s="404"/>
      <c r="X29" s="404"/>
      <c r="Y29" s="73"/>
      <c r="AA29" s="206">
        <v>1849300137299</v>
      </c>
      <c r="AB29" s="40" t="s">
        <v>95</v>
      </c>
    </row>
    <row r="30" spans="1:28" s="40" customFormat="1" ht="16.350000000000001" customHeight="1" x14ac:dyDescent="0.5">
      <c r="A30" s="120">
        <v>24</v>
      </c>
      <c r="B30" s="322">
        <v>43467</v>
      </c>
      <c r="C30" s="288" t="s">
        <v>69</v>
      </c>
      <c r="D30" s="289" t="s">
        <v>674</v>
      </c>
      <c r="E30" s="290" t="s">
        <v>675</v>
      </c>
      <c r="F30" s="404" t="s">
        <v>14</v>
      </c>
      <c r="G30" s="323"/>
      <c r="H30" s="280"/>
      <c r="I30" s="80"/>
      <c r="J30" s="80"/>
      <c r="K30" s="80"/>
      <c r="L30" s="80"/>
      <c r="M30" s="80"/>
      <c r="N30" s="71"/>
      <c r="O30" s="71"/>
      <c r="P30" s="71"/>
      <c r="Q30" s="71"/>
      <c r="R30" s="71"/>
      <c r="S30" s="71"/>
      <c r="T30" s="71"/>
      <c r="U30" s="71"/>
      <c r="V30" s="245"/>
      <c r="W30" s="404"/>
      <c r="X30" s="404"/>
      <c r="Y30" s="73"/>
      <c r="AA30" s="206">
        <v>1849902261028</v>
      </c>
      <c r="AB30" s="40" t="s">
        <v>95</v>
      </c>
    </row>
    <row r="31" spans="1:28" s="40" customFormat="1" ht="16.350000000000001" customHeight="1" x14ac:dyDescent="0.5">
      <c r="A31" s="246">
        <v>25</v>
      </c>
      <c r="B31" s="324">
        <v>43468</v>
      </c>
      <c r="C31" s="292" t="s">
        <v>69</v>
      </c>
      <c r="D31" s="293" t="s">
        <v>676</v>
      </c>
      <c r="E31" s="294" t="s">
        <v>677</v>
      </c>
      <c r="F31" s="649" t="s">
        <v>15</v>
      </c>
      <c r="G31" s="415"/>
      <c r="H31" s="283"/>
      <c r="I31" s="101"/>
      <c r="J31" s="101"/>
      <c r="K31" s="101"/>
      <c r="L31" s="101"/>
      <c r="M31" s="101"/>
      <c r="N31" s="102"/>
      <c r="O31" s="102"/>
      <c r="P31" s="102"/>
      <c r="Q31" s="102"/>
      <c r="R31" s="102"/>
      <c r="S31" s="102"/>
      <c r="T31" s="102"/>
      <c r="U31" s="102"/>
      <c r="V31" s="270"/>
      <c r="W31" s="413"/>
      <c r="X31" s="413"/>
      <c r="Y31" s="104"/>
      <c r="AA31" s="206">
        <v>1849300152263</v>
      </c>
      <c r="AB31" s="40" t="s">
        <v>95</v>
      </c>
    </row>
    <row r="32" spans="1:28" s="40" customFormat="1" ht="16.350000000000001" customHeight="1" x14ac:dyDescent="0.5">
      <c r="A32" s="257">
        <v>26</v>
      </c>
      <c r="B32" s="317">
        <v>43527</v>
      </c>
      <c r="C32" s="318" t="s">
        <v>69</v>
      </c>
      <c r="D32" s="319" t="s">
        <v>678</v>
      </c>
      <c r="E32" s="320" t="s">
        <v>679</v>
      </c>
      <c r="F32" s="596" t="s">
        <v>16</v>
      </c>
      <c r="G32" s="321"/>
      <c r="H32" s="274"/>
      <c r="I32" s="275"/>
      <c r="J32" s="275"/>
      <c r="K32" s="275"/>
      <c r="L32" s="275"/>
      <c r="M32" s="275"/>
      <c r="N32" s="276"/>
      <c r="O32" s="276"/>
      <c r="P32" s="276"/>
      <c r="Q32" s="276"/>
      <c r="R32" s="276"/>
      <c r="S32" s="276"/>
      <c r="T32" s="276"/>
      <c r="U32" s="276"/>
      <c r="V32" s="277"/>
      <c r="W32" s="403"/>
      <c r="X32" s="403"/>
      <c r="Y32" s="58"/>
      <c r="AA32" s="206">
        <v>1849902223169</v>
      </c>
      <c r="AB32" s="40" t="s">
        <v>95</v>
      </c>
    </row>
    <row r="33" spans="1:28" s="40" customFormat="1" ht="16.350000000000001" customHeight="1" x14ac:dyDescent="0.5">
      <c r="A33" s="120">
        <v>27</v>
      </c>
      <c r="B33" s="650">
        <v>43552</v>
      </c>
      <c r="C33" s="622" t="s">
        <v>69</v>
      </c>
      <c r="D33" s="623" t="s">
        <v>680</v>
      </c>
      <c r="E33" s="624" t="s">
        <v>681</v>
      </c>
      <c r="F33" s="404" t="s">
        <v>13</v>
      </c>
      <c r="G33" s="337"/>
      <c r="H33" s="285"/>
      <c r="I33" s="55"/>
      <c r="J33" s="55"/>
      <c r="K33" s="55"/>
      <c r="L33" s="55"/>
      <c r="M33" s="55"/>
      <c r="N33" s="56"/>
      <c r="O33" s="56"/>
      <c r="P33" s="56"/>
      <c r="Q33" s="56"/>
      <c r="R33" s="56"/>
      <c r="S33" s="56"/>
      <c r="T33" s="56"/>
      <c r="U33" s="56"/>
      <c r="V33" s="286"/>
      <c r="W33" s="414"/>
      <c r="X33" s="414"/>
      <c r="Y33" s="287"/>
      <c r="AA33" s="206">
        <v>1939900786327</v>
      </c>
      <c r="AB33" s="40" t="s">
        <v>95</v>
      </c>
    </row>
    <row r="34" spans="1:28" s="40" customFormat="1" ht="16.350000000000001" customHeight="1" x14ac:dyDescent="0.5">
      <c r="A34" s="120">
        <v>28</v>
      </c>
      <c r="B34" s="322">
        <v>43591</v>
      </c>
      <c r="C34" s="288" t="s">
        <v>69</v>
      </c>
      <c r="D34" s="289" t="s">
        <v>682</v>
      </c>
      <c r="E34" s="290" t="s">
        <v>683</v>
      </c>
      <c r="F34" s="648" t="s">
        <v>17</v>
      </c>
      <c r="G34" s="398"/>
      <c r="H34" s="280"/>
      <c r="I34" s="80"/>
      <c r="J34" s="80"/>
      <c r="K34" s="80"/>
      <c r="L34" s="80"/>
      <c r="M34" s="80"/>
      <c r="N34" s="71"/>
      <c r="O34" s="71"/>
      <c r="P34" s="71"/>
      <c r="Q34" s="71"/>
      <c r="R34" s="71"/>
      <c r="S34" s="71"/>
      <c r="T34" s="71"/>
      <c r="U34" s="71"/>
      <c r="V34" s="245"/>
      <c r="W34" s="404"/>
      <c r="X34" s="404"/>
      <c r="Y34" s="73"/>
      <c r="AA34" s="206">
        <v>1849902211250</v>
      </c>
      <c r="AB34" s="40" t="s">
        <v>95</v>
      </c>
    </row>
    <row r="35" spans="1:28" s="40" customFormat="1" ht="16.350000000000001" customHeight="1" x14ac:dyDescent="0.5">
      <c r="A35" s="120">
        <v>29</v>
      </c>
      <c r="B35" s="322">
        <v>43600</v>
      </c>
      <c r="C35" s="288" t="s">
        <v>69</v>
      </c>
      <c r="D35" s="289" t="s">
        <v>684</v>
      </c>
      <c r="E35" s="290" t="s">
        <v>685</v>
      </c>
      <c r="F35" s="404" t="s">
        <v>14</v>
      </c>
      <c r="G35" s="328"/>
      <c r="H35" s="244"/>
      <c r="I35" s="245"/>
      <c r="J35" s="80"/>
      <c r="K35" s="80"/>
      <c r="L35" s="80"/>
      <c r="M35" s="80"/>
      <c r="N35" s="71"/>
      <c r="O35" s="71"/>
      <c r="P35" s="71"/>
      <c r="Q35" s="71"/>
      <c r="R35" s="71"/>
      <c r="S35" s="71"/>
      <c r="T35" s="71"/>
      <c r="U35" s="71"/>
      <c r="V35" s="245"/>
      <c r="W35" s="404"/>
      <c r="X35" s="404"/>
      <c r="Y35" s="73"/>
      <c r="AA35" s="206">
        <v>1849902209727</v>
      </c>
      <c r="AB35" s="40" t="s">
        <v>95</v>
      </c>
    </row>
    <row r="36" spans="1:28" s="40" customFormat="1" ht="16.350000000000001" customHeight="1" x14ac:dyDescent="0.5">
      <c r="A36" s="246">
        <v>30</v>
      </c>
      <c r="B36" s="324">
        <v>43640</v>
      </c>
      <c r="C36" s="292" t="s">
        <v>69</v>
      </c>
      <c r="D36" s="293" t="s">
        <v>686</v>
      </c>
      <c r="E36" s="294" t="s">
        <v>687</v>
      </c>
      <c r="F36" s="649" t="s">
        <v>15</v>
      </c>
      <c r="G36" s="325"/>
      <c r="H36" s="283"/>
      <c r="I36" s="101"/>
      <c r="J36" s="270"/>
      <c r="K36" s="270"/>
      <c r="L36" s="270"/>
      <c r="M36" s="270"/>
      <c r="N36" s="102"/>
      <c r="O36" s="102"/>
      <c r="P36" s="102"/>
      <c r="Q36" s="102"/>
      <c r="R36" s="102"/>
      <c r="S36" s="102"/>
      <c r="T36" s="102"/>
      <c r="U36" s="102"/>
      <c r="V36" s="270"/>
      <c r="W36" s="413"/>
      <c r="X36" s="413"/>
      <c r="Y36" s="104"/>
      <c r="AA36" s="206">
        <v>1849902201416</v>
      </c>
      <c r="AB36" s="40" t="s">
        <v>95</v>
      </c>
    </row>
    <row r="37" spans="1:28" s="40" customFormat="1" ht="16.350000000000001" customHeight="1" x14ac:dyDescent="0.5">
      <c r="A37" s="257">
        <v>31</v>
      </c>
      <c r="B37" s="651">
        <v>43681</v>
      </c>
      <c r="C37" s="318" t="s">
        <v>69</v>
      </c>
      <c r="D37" s="319" t="s">
        <v>688</v>
      </c>
      <c r="E37" s="320" t="s">
        <v>689</v>
      </c>
      <c r="F37" s="596" t="s">
        <v>16</v>
      </c>
      <c r="G37" s="326"/>
      <c r="H37" s="327"/>
      <c r="I37" s="277"/>
      <c r="J37" s="275"/>
      <c r="K37" s="275"/>
      <c r="L37" s="275"/>
      <c r="M37" s="275"/>
      <c r="N37" s="276"/>
      <c r="O37" s="276"/>
      <c r="P37" s="276"/>
      <c r="Q37" s="276"/>
      <c r="R37" s="276"/>
      <c r="S37" s="276"/>
      <c r="T37" s="276"/>
      <c r="U37" s="276"/>
      <c r="V37" s="277"/>
      <c r="W37" s="403"/>
      <c r="X37" s="277"/>
      <c r="Y37" s="58"/>
      <c r="AA37" s="206">
        <v>1849902251464</v>
      </c>
      <c r="AB37" s="40" t="s">
        <v>95</v>
      </c>
    </row>
    <row r="38" spans="1:28" s="40" customFormat="1" ht="16.350000000000001" customHeight="1" x14ac:dyDescent="0.5">
      <c r="A38" s="120">
        <v>32</v>
      </c>
      <c r="B38" s="336">
        <v>43717</v>
      </c>
      <c r="C38" s="622" t="s">
        <v>69</v>
      </c>
      <c r="D38" s="623" t="s">
        <v>690</v>
      </c>
      <c r="E38" s="624" t="s">
        <v>691</v>
      </c>
      <c r="F38" s="404" t="s">
        <v>13</v>
      </c>
      <c r="G38" s="337"/>
      <c r="H38" s="285"/>
      <c r="I38" s="55"/>
      <c r="J38" s="55"/>
      <c r="K38" s="55"/>
      <c r="L38" s="55"/>
      <c r="M38" s="55"/>
      <c r="N38" s="56"/>
      <c r="O38" s="56"/>
      <c r="P38" s="56"/>
      <c r="Q38" s="56"/>
      <c r="R38" s="56"/>
      <c r="S38" s="56"/>
      <c r="T38" s="56"/>
      <c r="U38" s="56"/>
      <c r="V38" s="286"/>
      <c r="W38" s="414"/>
      <c r="X38" s="414"/>
      <c r="Y38" s="287"/>
      <c r="AA38" s="206">
        <v>1849300146069</v>
      </c>
      <c r="AB38" s="40" t="s">
        <v>95</v>
      </c>
    </row>
    <row r="39" spans="1:28" s="40" customFormat="1" ht="16.350000000000001" customHeight="1" x14ac:dyDescent="0.5">
      <c r="A39" s="120">
        <v>33</v>
      </c>
      <c r="B39" s="336">
        <v>43750</v>
      </c>
      <c r="C39" s="288" t="s">
        <v>69</v>
      </c>
      <c r="D39" s="289" t="s">
        <v>692</v>
      </c>
      <c r="E39" s="290" t="s">
        <v>693</v>
      </c>
      <c r="F39" s="648" t="s">
        <v>17</v>
      </c>
      <c r="G39" s="323"/>
      <c r="H39" s="280"/>
      <c r="I39" s="80"/>
      <c r="J39" s="80"/>
      <c r="K39" s="80"/>
      <c r="L39" s="80"/>
      <c r="M39" s="80"/>
      <c r="N39" s="71"/>
      <c r="O39" s="71"/>
      <c r="P39" s="71"/>
      <c r="Q39" s="71"/>
      <c r="R39" s="71"/>
      <c r="S39" s="71"/>
      <c r="T39" s="71"/>
      <c r="U39" s="71"/>
      <c r="V39" s="245"/>
      <c r="W39" s="404"/>
      <c r="X39" s="404"/>
      <c r="Y39" s="73"/>
      <c r="AA39" s="206">
        <v>1849902145087</v>
      </c>
      <c r="AB39" s="40" t="s">
        <v>95</v>
      </c>
    </row>
    <row r="40" spans="1:28" s="40" customFormat="1" ht="16.350000000000001" customHeight="1" x14ac:dyDescent="0.5">
      <c r="A40" s="120">
        <v>34</v>
      </c>
      <c r="B40" s="336">
        <v>43753</v>
      </c>
      <c r="C40" s="288" t="s">
        <v>69</v>
      </c>
      <c r="D40" s="289" t="s">
        <v>694</v>
      </c>
      <c r="E40" s="290" t="s">
        <v>695</v>
      </c>
      <c r="F40" s="404" t="s">
        <v>14</v>
      </c>
      <c r="G40" s="323"/>
      <c r="H40" s="280"/>
      <c r="I40" s="80"/>
      <c r="J40" s="80"/>
      <c r="K40" s="80"/>
      <c r="L40" s="80"/>
      <c r="M40" s="80"/>
      <c r="N40" s="71"/>
      <c r="O40" s="71"/>
      <c r="P40" s="71"/>
      <c r="Q40" s="71"/>
      <c r="R40" s="71"/>
      <c r="S40" s="71"/>
      <c r="T40" s="71"/>
      <c r="U40" s="71"/>
      <c r="V40" s="245"/>
      <c r="W40" s="404"/>
      <c r="X40" s="404"/>
      <c r="Y40" s="73"/>
      <c r="AA40" s="206">
        <v>1849902190261</v>
      </c>
      <c r="AB40" s="40" t="s">
        <v>95</v>
      </c>
    </row>
    <row r="41" spans="1:28" s="40" customFormat="1" ht="16.350000000000001" customHeight="1" x14ac:dyDescent="0.5">
      <c r="A41" s="246">
        <v>35</v>
      </c>
      <c r="B41" s="693">
        <v>45656</v>
      </c>
      <c r="C41" s="694" t="s">
        <v>69</v>
      </c>
      <c r="D41" s="695" t="s">
        <v>696</v>
      </c>
      <c r="E41" s="696" t="s">
        <v>697</v>
      </c>
      <c r="F41" s="733" t="s">
        <v>15</v>
      </c>
      <c r="G41" s="325"/>
      <c r="H41" s="283"/>
      <c r="I41" s="101"/>
      <c r="J41" s="101"/>
      <c r="K41" s="101"/>
      <c r="L41" s="101"/>
      <c r="M41" s="101"/>
      <c r="N41" s="102"/>
      <c r="O41" s="102"/>
      <c r="P41" s="102"/>
      <c r="Q41" s="102"/>
      <c r="R41" s="102"/>
      <c r="S41" s="102"/>
      <c r="T41" s="102"/>
      <c r="U41" s="102"/>
      <c r="V41" s="270"/>
      <c r="W41" s="413"/>
      <c r="X41" s="413"/>
      <c r="Y41" s="104"/>
      <c r="AA41" s="719">
        <v>1849902221549</v>
      </c>
      <c r="AB41" s="720" t="s">
        <v>104</v>
      </c>
    </row>
    <row r="42" spans="1:28" s="40" customFormat="1" ht="16.350000000000001" customHeight="1" x14ac:dyDescent="0.5">
      <c r="A42" s="257">
        <v>36</v>
      </c>
      <c r="B42" s="734">
        <v>45657</v>
      </c>
      <c r="C42" s="706" t="s">
        <v>69</v>
      </c>
      <c r="D42" s="707" t="s">
        <v>699</v>
      </c>
      <c r="E42" s="708" t="s">
        <v>700</v>
      </c>
      <c r="F42" s="735" t="s">
        <v>16</v>
      </c>
      <c r="G42" s="321"/>
      <c r="H42" s="274"/>
      <c r="I42" s="275"/>
      <c r="J42" s="275"/>
      <c r="K42" s="275"/>
      <c r="L42" s="275"/>
      <c r="M42" s="275"/>
      <c r="N42" s="276"/>
      <c r="O42" s="276"/>
      <c r="P42" s="276"/>
      <c r="Q42" s="276"/>
      <c r="R42" s="276"/>
      <c r="S42" s="276"/>
      <c r="T42" s="276"/>
      <c r="U42" s="276"/>
      <c r="V42" s="277"/>
      <c r="W42" s="403"/>
      <c r="X42" s="403"/>
      <c r="Y42" s="58"/>
      <c r="AA42" s="719">
        <v>1939900766164</v>
      </c>
      <c r="AB42" s="720" t="s">
        <v>122</v>
      </c>
    </row>
    <row r="43" spans="1:28" s="40" customFormat="1" ht="16.350000000000001" customHeight="1" x14ac:dyDescent="0.5">
      <c r="A43" s="120">
        <v>37</v>
      </c>
      <c r="B43" s="713">
        <v>45658</v>
      </c>
      <c r="C43" s="710" t="s">
        <v>69</v>
      </c>
      <c r="D43" s="711" t="s">
        <v>192</v>
      </c>
      <c r="E43" s="712" t="s">
        <v>698</v>
      </c>
      <c r="F43" s="732" t="s">
        <v>13</v>
      </c>
      <c r="G43" s="337"/>
      <c r="H43" s="285"/>
      <c r="I43" s="55"/>
      <c r="J43" s="55"/>
      <c r="K43" s="55"/>
      <c r="L43" s="55"/>
      <c r="M43" s="55"/>
      <c r="N43" s="56"/>
      <c r="O43" s="56"/>
      <c r="P43" s="56"/>
      <c r="Q43" s="56"/>
      <c r="R43" s="56"/>
      <c r="S43" s="56"/>
      <c r="T43" s="56"/>
      <c r="U43" s="56"/>
      <c r="V43" s="286"/>
      <c r="W43" s="414"/>
      <c r="X43" s="414"/>
      <c r="Y43" s="287"/>
      <c r="AA43" s="719">
        <v>1849902175253</v>
      </c>
      <c r="AB43" s="720" t="s">
        <v>109</v>
      </c>
    </row>
    <row r="44" spans="1:28" s="40" customFormat="1" ht="16.350000000000001" customHeight="1" x14ac:dyDescent="0.5">
      <c r="A44" s="120">
        <v>38</v>
      </c>
      <c r="B44" s="713">
        <v>45659</v>
      </c>
      <c r="C44" s="699" t="s">
        <v>69</v>
      </c>
      <c r="D44" s="700" t="s">
        <v>701</v>
      </c>
      <c r="E44" s="701" t="s">
        <v>702</v>
      </c>
      <c r="F44" s="736" t="s">
        <v>17</v>
      </c>
      <c r="G44" s="533"/>
      <c r="H44" s="534"/>
      <c r="I44" s="530"/>
      <c r="J44" s="530"/>
      <c r="K44" s="530"/>
      <c r="L44" s="530"/>
      <c r="M44" s="530"/>
      <c r="N44" s="531"/>
      <c r="O44" s="531"/>
      <c r="P44" s="531"/>
      <c r="Q44" s="531"/>
      <c r="R44" s="531"/>
      <c r="S44" s="531"/>
      <c r="T44" s="531"/>
      <c r="U44" s="531"/>
      <c r="V44" s="529"/>
      <c r="W44" s="411"/>
      <c r="X44" s="411"/>
      <c r="Y44" s="532"/>
      <c r="Z44" s="282"/>
      <c r="AA44" s="719">
        <v>1849902193499</v>
      </c>
      <c r="AB44" s="720" t="s">
        <v>103</v>
      </c>
    </row>
    <row r="45" spans="1:28" s="40" customFormat="1" ht="16.350000000000001" customHeight="1" x14ac:dyDescent="0.5">
      <c r="A45" s="120">
        <v>39</v>
      </c>
      <c r="B45" s="713">
        <v>45660</v>
      </c>
      <c r="C45" s="699" t="s">
        <v>69</v>
      </c>
      <c r="D45" s="700" t="s">
        <v>705</v>
      </c>
      <c r="E45" s="701" t="s">
        <v>706</v>
      </c>
      <c r="F45" s="732" t="s">
        <v>14</v>
      </c>
      <c r="G45" s="533"/>
      <c r="H45" s="534"/>
      <c r="I45" s="530"/>
      <c r="J45" s="530"/>
      <c r="K45" s="530"/>
      <c r="L45" s="530"/>
      <c r="M45" s="530"/>
      <c r="N45" s="531"/>
      <c r="O45" s="531"/>
      <c r="P45" s="531"/>
      <c r="Q45" s="531"/>
      <c r="R45" s="531"/>
      <c r="S45" s="531"/>
      <c r="T45" s="531"/>
      <c r="U45" s="531"/>
      <c r="V45" s="529"/>
      <c r="W45" s="411"/>
      <c r="X45" s="411"/>
      <c r="Y45" s="532"/>
      <c r="Z45" s="282"/>
      <c r="AA45" s="719">
        <v>1849902216723</v>
      </c>
      <c r="AB45" s="720" t="s">
        <v>99</v>
      </c>
    </row>
    <row r="46" spans="1:28" s="40" customFormat="1" ht="16.350000000000001" customHeight="1" x14ac:dyDescent="0.5">
      <c r="A46" s="246">
        <v>40</v>
      </c>
      <c r="B46" s="693">
        <v>45661</v>
      </c>
      <c r="C46" s="694" t="s">
        <v>69</v>
      </c>
      <c r="D46" s="695" t="s">
        <v>703</v>
      </c>
      <c r="E46" s="696" t="s">
        <v>704</v>
      </c>
      <c r="F46" s="733" t="s">
        <v>15</v>
      </c>
      <c r="G46" s="521"/>
      <c r="H46" s="522"/>
      <c r="I46" s="523"/>
      <c r="J46" s="523"/>
      <c r="K46" s="523"/>
      <c r="L46" s="523"/>
      <c r="M46" s="523"/>
      <c r="N46" s="524"/>
      <c r="O46" s="524"/>
      <c r="P46" s="524"/>
      <c r="Q46" s="524"/>
      <c r="R46" s="524"/>
      <c r="S46" s="524"/>
      <c r="T46" s="524"/>
      <c r="U46" s="524"/>
      <c r="V46" s="525"/>
      <c r="W46" s="412"/>
      <c r="X46" s="412"/>
      <c r="Y46" s="542"/>
      <c r="Z46" s="282"/>
      <c r="AA46" s="719">
        <v>1809902611321</v>
      </c>
      <c r="AB46" s="720" t="s">
        <v>99</v>
      </c>
    </row>
    <row r="47" spans="1:28" s="40" customFormat="1" ht="6" customHeight="1" x14ac:dyDescent="0.5">
      <c r="A47" s="180"/>
      <c r="B47" s="378"/>
      <c r="C47" s="301"/>
      <c r="D47" s="302"/>
      <c r="E47" s="302"/>
      <c r="F47" s="180"/>
      <c r="G47" s="180"/>
      <c r="H47" s="180"/>
      <c r="I47" s="180"/>
      <c r="J47" s="180"/>
      <c r="K47" s="180"/>
      <c r="L47" s="180"/>
      <c r="M47" s="180"/>
      <c r="N47" s="178"/>
      <c r="O47" s="178"/>
      <c r="P47" s="178"/>
      <c r="Q47" s="178"/>
      <c r="R47" s="178"/>
      <c r="S47" s="178"/>
      <c r="T47" s="178"/>
      <c r="U47" s="178"/>
      <c r="V47" s="303"/>
      <c r="W47" s="303"/>
      <c r="X47" s="303"/>
      <c r="Y47" s="304"/>
      <c r="AA47" s="206"/>
    </row>
    <row r="48" spans="1:28" s="40" customFormat="1" ht="16.350000000000001" customHeight="1" x14ac:dyDescent="0.5">
      <c r="A48" s="178"/>
      <c r="B48" s="182" t="s">
        <v>24</v>
      </c>
      <c r="C48" s="180"/>
      <c r="E48" s="180">
        <f>I48+O48</f>
        <v>40</v>
      </c>
      <c r="F48" s="181" t="s">
        <v>6</v>
      </c>
      <c r="G48" s="182" t="s">
        <v>11</v>
      </c>
      <c r="I48" s="180">
        <f>COUNTIF($C$7:$C$46,"ช")</f>
        <v>17</v>
      </c>
      <c r="K48" s="183" t="s">
        <v>8</v>
      </c>
      <c r="L48" s="182"/>
      <c r="M48" s="179" t="s">
        <v>7</v>
      </c>
      <c r="N48" s="179"/>
      <c r="O48" s="180">
        <f>COUNTIF($C$7:$C$46,"ญ")</f>
        <v>23</v>
      </c>
      <c r="P48" s="178"/>
      <c r="Q48" s="183" t="s">
        <v>8</v>
      </c>
      <c r="V48" s="178"/>
      <c r="W48" s="178"/>
      <c r="X48" s="178"/>
      <c r="Y48" s="178"/>
      <c r="AA48" s="206"/>
    </row>
    <row r="49" spans="1:28" s="192" customFormat="1" ht="17.100000000000001" hidden="1" customHeight="1" x14ac:dyDescent="0.5">
      <c r="A49" s="186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AA49" s="206"/>
      <c r="AB49" s="40"/>
    </row>
    <row r="50" spans="1:28" s="188" customFormat="1" ht="15" hidden="1" customHeight="1" x14ac:dyDescent="0.5">
      <c r="A50" s="186"/>
      <c r="B50" s="306"/>
      <c r="C50" s="186"/>
      <c r="D50" s="185" t="s">
        <v>13</v>
      </c>
      <c r="E50" s="185">
        <f>COUNTIF($F$7:$F$46,"แดง")</f>
        <v>8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AA50" s="198"/>
      <c r="AB50" s="25"/>
    </row>
    <row r="51" spans="1:28" s="188" customFormat="1" ht="15" hidden="1" customHeight="1" x14ac:dyDescent="0.5">
      <c r="A51" s="186"/>
      <c r="B51" s="306"/>
      <c r="C51" s="186"/>
      <c r="D51" s="185" t="s">
        <v>14</v>
      </c>
      <c r="E51" s="185">
        <f>COUNTIF($F$7:$F$46,"เหลือง")</f>
        <v>8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AA51" s="198"/>
      <c r="AB51" s="25"/>
    </row>
    <row r="52" spans="1:28" s="188" customFormat="1" ht="15" hidden="1" customHeight="1" x14ac:dyDescent="0.5">
      <c r="A52" s="186"/>
      <c r="B52" s="306"/>
      <c r="C52" s="186"/>
      <c r="D52" s="185" t="s">
        <v>15</v>
      </c>
      <c r="E52" s="185">
        <f>COUNTIF($F$7:$F$46,"น้ำเงิน")</f>
        <v>8</v>
      </c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AA52" s="198"/>
      <c r="AB52" s="25"/>
    </row>
    <row r="53" spans="1:28" s="188" customFormat="1" ht="15" hidden="1" customHeight="1" x14ac:dyDescent="0.5">
      <c r="A53" s="186"/>
      <c r="B53" s="306"/>
      <c r="C53" s="186"/>
      <c r="D53" s="185" t="s">
        <v>16</v>
      </c>
      <c r="E53" s="185">
        <f>COUNTIF($F$7:$F$46,"ม่วง")</f>
        <v>8</v>
      </c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AA53" s="198"/>
      <c r="AB53" s="25"/>
    </row>
    <row r="54" spans="1:28" s="188" customFormat="1" ht="15" hidden="1" customHeight="1" x14ac:dyDescent="0.5">
      <c r="A54" s="186"/>
      <c r="B54" s="306"/>
      <c r="C54" s="186"/>
      <c r="D54" s="185" t="s">
        <v>17</v>
      </c>
      <c r="E54" s="185">
        <f>COUNTIF($F$7:$F$46,"ฟ้า")</f>
        <v>8</v>
      </c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AA54" s="198"/>
      <c r="AB54" s="25"/>
    </row>
    <row r="55" spans="1:28" s="188" customFormat="1" ht="15" hidden="1" customHeight="1" x14ac:dyDescent="0.5">
      <c r="A55" s="186"/>
      <c r="B55" s="306"/>
      <c r="C55" s="186"/>
      <c r="D55" s="308" t="s">
        <v>5</v>
      </c>
      <c r="E55" s="308">
        <f>SUM(E50:E54)</f>
        <v>40</v>
      </c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AA55" s="198"/>
      <c r="AB55" s="25"/>
    </row>
    <row r="56" spans="1:28" s="188" customFormat="1" ht="15" customHeight="1" x14ac:dyDescent="0.5">
      <c r="B56" s="309"/>
      <c r="C56" s="186"/>
      <c r="D56" s="190"/>
      <c r="E56" s="190"/>
      <c r="AA56" s="198"/>
      <c r="AB56" s="25"/>
    </row>
    <row r="57" spans="1:28" ht="15" customHeight="1" x14ac:dyDescent="0.5">
      <c r="B57" s="309"/>
      <c r="C57" s="186"/>
      <c r="D57" s="190"/>
      <c r="E57" s="190"/>
    </row>
    <row r="58" spans="1:28" ht="15" customHeight="1" x14ac:dyDescent="0.5">
      <c r="B58" s="309"/>
      <c r="C58" s="186"/>
      <c r="D58" s="190"/>
      <c r="E58" s="190"/>
    </row>
  </sheetData>
  <sortState xmlns:xlrd2="http://schemas.microsoft.com/office/spreadsheetml/2017/richdata2" ref="B20:AB23">
    <sortCondition ref="D20:D23"/>
  </sortState>
  <mergeCells count="7">
    <mergeCell ref="F5:F6"/>
    <mergeCell ref="W4:Y4"/>
    <mergeCell ref="A5:A6"/>
    <mergeCell ref="B5:B6"/>
    <mergeCell ref="C5:C6"/>
    <mergeCell ref="D5:D6"/>
    <mergeCell ref="E5:E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58"/>
  <sheetViews>
    <sheetView topLeftCell="A23" zoomScale="120" zoomScaleNormal="120" workbookViewId="0">
      <selection activeCell="AF36" sqref="AF36"/>
    </sheetView>
  </sheetViews>
  <sheetFormatPr defaultColWidth="9.140625" defaultRowHeight="15" customHeight="1" x14ac:dyDescent="0.5"/>
  <cols>
    <col min="1" max="1" width="5.140625" style="25" customWidth="1"/>
    <col min="2" max="2" width="9.85546875" style="435" customWidth="1"/>
    <col min="3" max="3" width="3.140625" style="184" customWidth="1"/>
    <col min="4" max="4" width="9.42578125" style="395" customWidth="1"/>
    <col min="5" max="5" width="11" style="395" customWidth="1"/>
    <col min="6" max="6" width="5.140625" style="25" customWidth="1"/>
    <col min="7" max="25" width="3" style="25" customWidth="1"/>
    <col min="26" max="26" width="4.140625" style="25" hidden="1" customWidth="1"/>
    <col min="27" max="27" width="22" style="198" hidden="1" customWidth="1"/>
    <col min="28" max="28" width="23.42578125" style="25" hidden="1" customWidth="1"/>
    <col min="29" max="16384" width="9.140625" style="25"/>
  </cols>
  <sheetData>
    <row r="1" spans="1:28" ht="18" customHeight="1" x14ac:dyDescent="0.5">
      <c r="B1" s="416" t="s">
        <v>57</v>
      </c>
      <c r="C1" s="25"/>
      <c r="D1" s="35"/>
      <c r="E1" s="387" t="str">
        <f>'ยอด ม.4'!D1</f>
        <v xml:space="preserve">      ภาคเรียนที่ 1  ปีการศึกษา 2569</v>
      </c>
      <c r="F1" s="31"/>
      <c r="M1" s="25" t="s">
        <v>25</v>
      </c>
      <c r="R1" s="25" t="str">
        <f>'ยอด ม.4'!B20</f>
        <v>นางสาวสุมนทิพย์  ทิพย์หนู</v>
      </c>
    </row>
    <row r="2" spans="1:28" ht="18" customHeight="1" x14ac:dyDescent="0.5">
      <c r="B2" s="417" t="s">
        <v>47</v>
      </c>
      <c r="C2" s="25"/>
      <c r="D2" s="35"/>
      <c r="E2" s="387" t="s">
        <v>62</v>
      </c>
      <c r="M2" s="25" t="s">
        <v>48</v>
      </c>
      <c r="R2" s="25" t="str">
        <f>'ยอด ม.4'!B21</f>
        <v>นางสาวโสรยา  พัฒทวี</v>
      </c>
    </row>
    <row r="3" spans="1:28" s="35" customFormat="1" ht="17.25" customHeight="1" x14ac:dyDescent="0.5">
      <c r="A3" s="31" t="s">
        <v>856</v>
      </c>
      <c r="B3" s="418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49</v>
      </c>
      <c r="B4" s="418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50</v>
      </c>
      <c r="W4" s="884">
        <f>'ยอด ม.4'!F20</f>
        <v>724</v>
      </c>
      <c r="X4" s="884"/>
      <c r="AA4" s="198"/>
    </row>
    <row r="5" spans="1:28" s="40" customFormat="1" ht="18" customHeight="1" x14ac:dyDescent="0.5">
      <c r="A5" s="885" t="s">
        <v>0</v>
      </c>
      <c r="B5" s="905" t="s">
        <v>1</v>
      </c>
      <c r="C5" s="889" t="s">
        <v>2</v>
      </c>
      <c r="D5" s="891" t="s">
        <v>9</v>
      </c>
      <c r="E5" s="893" t="s">
        <v>4</v>
      </c>
      <c r="F5" s="885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12"/>
      <c r="Y5" s="313"/>
      <c r="AA5" s="206"/>
    </row>
    <row r="6" spans="1:28" s="40" customFormat="1" ht="18" customHeight="1" x14ac:dyDescent="0.5">
      <c r="A6" s="886"/>
      <c r="B6" s="906"/>
      <c r="C6" s="890"/>
      <c r="D6" s="892"/>
      <c r="E6" s="894"/>
      <c r="F6" s="895"/>
      <c r="G6" s="314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15"/>
      <c r="Y6" s="316"/>
      <c r="AA6" s="212" t="s">
        <v>93</v>
      </c>
      <c r="AB6" s="213" t="s">
        <v>94</v>
      </c>
    </row>
    <row r="7" spans="1:28" s="40" customFormat="1" ht="16.350000000000001" customHeight="1" x14ac:dyDescent="0.5">
      <c r="A7" s="257">
        <v>1</v>
      </c>
      <c r="B7" s="621">
        <v>43384</v>
      </c>
      <c r="C7" s="617" t="s">
        <v>133</v>
      </c>
      <c r="D7" s="618" t="s">
        <v>708</v>
      </c>
      <c r="E7" s="619" t="s">
        <v>709</v>
      </c>
      <c r="F7" s="620" t="s">
        <v>16</v>
      </c>
      <c r="G7" s="653"/>
      <c r="H7" s="420"/>
      <c r="I7" s="421"/>
      <c r="J7" s="421"/>
      <c r="K7" s="421"/>
      <c r="L7" s="421"/>
      <c r="M7" s="421"/>
      <c r="N7" s="421"/>
      <c r="O7" s="421"/>
      <c r="P7" s="259"/>
      <c r="Q7" s="259"/>
      <c r="R7" s="259"/>
      <c r="S7" s="259"/>
      <c r="T7" s="259"/>
      <c r="U7" s="259"/>
      <c r="V7" s="259"/>
      <c r="W7" s="259"/>
      <c r="X7" s="258"/>
      <c r="Y7" s="260"/>
      <c r="AA7" s="206">
        <v>1849902217860</v>
      </c>
      <c r="AB7" s="40" t="s">
        <v>95</v>
      </c>
    </row>
    <row r="8" spans="1:28" s="40" customFormat="1" ht="16.350000000000001" customHeight="1" x14ac:dyDescent="0.5">
      <c r="A8" s="120">
        <v>2</v>
      </c>
      <c r="B8" s="616">
        <v>43387</v>
      </c>
      <c r="C8" s="291" t="s">
        <v>133</v>
      </c>
      <c r="D8" s="365" t="s">
        <v>710</v>
      </c>
      <c r="E8" s="366" t="s">
        <v>711</v>
      </c>
      <c r="F8" s="598" t="s">
        <v>13</v>
      </c>
      <c r="G8" s="367"/>
      <c r="H8" s="237"/>
      <c r="I8" s="238"/>
      <c r="J8" s="238"/>
      <c r="K8" s="238"/>
      <c r="L8" s="238"/>
      <c r="M8" s="238"/>
      <c r="N8" s="238"/>
      <c r="O8" s="238"/>
      <c r="P8" s="239"/>
      <c r="Q8" s="239"/>
      <c r="R8" s="239"/>
      <c r="S8" s="239"/>
      <c r="T8" s="239"/>
      <c r="U8" s="239"/>
      <c r="V8" s="239"/>
      <c r="W8" s="239"/>
      <c r="X8" s="240"/>
      <c r="Y8" s="241"/>
      <c r="AA8" s="206">
        <v>1849902204954</v>
      </c>
      <c r="AB8" s="40" t="s">
        <v>95</v>
      </c>
    </row>
    <row r="9" spans="1:28" s="40" customFormat="1" ht="16.350000000000001" customHeight="1" x14ac:dyDescent="0.5">
      <c r="A9" s="120">
        <v>3</v>
      </c>
      <c r="B9" s="646">
        <v>43411</v>
      </c>
      <c r="C9" s="288" t="s">
        <v>133</v>
      </c>
      <c r="D9" s="289" t="s">
        <v>712</v>
      </c>
      <c r="E9" s="290" t="s">
        <v>713</v>
      </c>
      <c r="F9" s="120" t="s">
        <v>17</v>
      </c>
      <c r="G9" s="323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241"/>
      <c r="AA9" s="206">
        <v>1841701180554</v>
      </c>
      <c r="AB9" s="40" t="s">
        <v>95</v>
      </c>
    </row>
    <row r="10" spans="1:28" s="40" customFormat="1" ht="16.350000000000001" customHeight="1" x14ac:dyDescent="0.5">
      <c r="A10" s="120">
        <v>4</v>
      </c>
      <c r="B10" s="616">
        <v>43416</v>
      </c>
      <c r="C10" s="291" t="s">
        <v>133</v>
      </c>
      <c r="D10" s="365" t="s">
        <v>714</v>
      </c>
      <c r="E10" s="366" t="s">
        <v>715</v>
      </c>
      <c r="F10" s="598" t="s">
        <v>14</v>
      </c>
      <c r="G10" s="367"/>
      <c r="H10" s="239"/>
      <c r="I10" s="238"/>
      <c r="J10" s="238"/>
      <c r="K10" s="238"/>
      <c r="L10" s="240"/>
      <c r="M10" s="240"/>
      <c r="N10" s="240"/>
      <c r="O10" s="240"/>
      <c r="P10" s="239"/>
      <c r="Q10" s="239"/>
      <c r="R10" s="239"/>
      <c r="S10" s="239"/>
      <c r="T10" s="239"/>
      <c r="U10" s="239"/>
      <c r="V10" s="239"/>
      <c r="W10" s="239"/>
      <c r="X10" s="240"/>
      <c r="Y10" s="73"/>
      <c r="AA10" s="206">
        <v>1849902220364</v>
      </c>
      <c r="AB10" s="40" t="s">
        <v>95</v>
      </c>
    </row>
    <row r="11" spans="1:28" s="40" customFormat="1" ht="16.350000000000001" customHeight="1" x14ac:dyDescent="0.5">
      <c r="A11" s="246">
        <v>5</v>
      </c>
      <c r="B11" s="654">
        <v>43417</v>
      </c>
      <c r="C11" s="652" t="s">
        <v>133</v>
      </c>
      <c r="D11" s="360" t="s">
        <v>716</v>
      </c>
      <c r="E11" s="361" t="s">
        <v>717</v>
      </c>
      <c r="F11" s="655" t="s">
        <v>15</v>
      </c>
      <c r="G11" s="362"/>
      <c r="H11" s="254"/>
      <c r="I11" s="253"/>
      <c r="J11" s="253"/>
      <c r="K11" s="253"/>
      <c r="L11" s="253"/>
      <c r="M11" s="253"/>
      <c r="N11" s="253"/>
      <c r="O11" s="253"/>
      <c r="P11" s="254"/>
      <c r="Q11" s="254"/>
      <c r="R11" s="254"/>
      <c r="S11" s="254"/>
      <c r="T11" s="254"/>
      <c r="U11" s="254"/>
      <c r="V11" s="254"/>
      <c r="W11" s="254"/>
      <c r="X11" s="255"/>
      <c r="Y11" s="256"/>
      <c r="AA11" s="206">
        <v>1849902198296</v>
      </c>
      <c r="AB11" s="40" t="s">
        <v>95</v>
      </c>
    </row>
    <row r="12" spans="1:28" s="40" customFormat="1" ht="15.95" customHeight="1" x14ac:dyDescent="0.5">
      <c r="A12" s="257">
        <v>6</v>
      </c>
      <c r="B12" s="621">
        <v>43420</v>
      </c>
      <c r="C12" s="617" t="s">
        <v>133</v>
      </c>
      <c r="D12" s="618" t="s">
        <v>718</v>
      </c>
      <c r="E12" s="619" t="s">
        <v>719</v>
      </c>
      <c r="F12" s="620" t="s">
        <v>16</v>
      </c>
      <c r="G12" s="419"/>
      <c r="H12" s="259"/>
      <c r="I12" s="421"/>
      <c r="J12" s="421"/>
      <c r="K12" s="421"/>
      <c r="L12" s="421"/>
      <c r="M12" s="421"/>
      <c r="N12" s="421"/>
      <c r="O12" s="421"/>
      <c r="P12" s="259"/>
      <c r="Q12" s="259"/>
      <c r="R12" s="259"/>
      <c r="S12" s="259"/>
      <c r="T12" s="259"/>
      <c r="U12" s="259"/>
      <c r="V12" s="259"/>
      <c r="W12" s="259"/>
      <c r="X12" s="258"/>
      <c r="Y12" s="260"/>
      <c r="AA12" s="206">
        <v>1849902199578</v>
      </c>
      <c r="AB12" s="40" t="s">
        <v>95</v>
      </c>
    </row>
    <row r="13" spans="1:28" s="40" customFormat="1" ht="16.350000000000001" customHeight="1" x14ac:dyDescent="0.5">
      <c r="A13" s="120">
        <v>7</v>
      </c>
      <c r="B13" s="616">
        <v>43451</v>
      </c>
      <c r="C13" s="291" t="s">
        <v>133</v>
      </c>
      <c r="D13" s="365" t="s">
        <v>720</v>
      </c>
      <c r="E13" s="366" t="s">
        <v>721</v>
      </c>
      <c r="F13" s="598" t="s">
        <v>13</v>
      </c>
      <c r="G13" s="394"/>
      <c r="H13" s="422"/>
      <c r="I13" s="240"/>
      <c r="J13" s="240"/>
      <c r="K13" s="240"/>
      <c r="L13" s="240"/>
      <c r="M13" s="240"/>
      <c r="N13" s="240"/>
      <c r="O13" s="240"/>
      <c r="P13" s="239"/>
      <c r="Q13" s="239"/>
      <c r="R13" s="239"/>
      <c r="S13" s="239"/>
      <c r="T13" s="239"/>
      <c r="U13" s="239"/>
      <c r="V13" s="239"/>
      <c r="W13" s="239"/>
      <c r="X13" s="240"/>
      <c r="Y13" s="241"/>
      <c r="AA13" s="206">
        <v>1849902215263</v>
      </c>
      <c r="AB13" s="40" t="s">
        <v>95</v>
      </c>
    </row>
    <row r="14" spans="1:28" s="40" customFormat="1" ht="16.350000000000001" customHeight="1" x14ac:dyDescent="0.5">
      <c r="A14" s="120">
        <v>8</v>
      </c>
      <c r="B14" s="616">
        <v>43452</v>
      </c>
      <c r="C14" s="291" t="s">
        <v>133</v>
      </c>
      <c r="D14" s="365" t="s">
        <v>722</v>
      </c>
      <c r="E14" s="366" t="s">
        <v>723</v>
      </c>
      <c r="F14" s="120" t="s">
        <v>17</v>
      </c>
      <c r="G14" s="367"/>
      <c r="H14" s="239"/>
      <c r="I14" s="238"/>
      <c r="J14" s="238"/>
      <c r="K14" s="238"/>
      <c r="L14" s="238"/>
      <c r="M14" s="238"/>
      <c r="N14" s="238"/>
      <c r="O14" s="238"/>
      <c r="P14" s="239"/>
      <c r="Q14" s="239"/>
      <c r="R14" s="239"/>
      <c r="S14" s="239"/>
      <c r="T14" s="239"/>
      <c r="U14" s="239"/>
      <c r="V14" s="239"/>
      <c r="W14" s="239"/>
      <c r="X14" s="240"/>
      <c r="Y14" s="241"/>
      <c r="AA14" s="206">
        <v>1102004213946</v>
      </c>
      <c r="AB14" s="40" t="s">
        <v>95</v>
      </c>
    </row>
    <row r="15" spans="1:28" s="40" customFormat="1" ht="16.350000000000001" customHeight="1" x14ac:dyDescent="0.5">
      <c r="A15" s="120">
        <v>9</v>
      </c>
      <c r="B15" s="616">
        <v>43454</v>
      </c>
      <c r="C15" s="291" t="s">
        <v>133</v>
      </c>
      <c r="D15" s="365" t="s">
        <v>724</v>
      </c>
      <c r="E15" s="366" t="s">
        <v>725</v>
      </c>
      <c r="F15" s="598" t="s">
        <v>14</v>
      </c>
      <c r="G15" s="367"/>
      <c r="H15" s="239"/>
      <c r="I15" s="238"/>
      <c r="J15" s="238"/>
      <c r="K15" s="238"/>
      <c r="L15" s="238"/>
      <c r="M15" s="238"/>
      <c r="N15" s="238"/>
      <c r="O15" s="238"/>
      <c r="P15" s="239"/>
      <c r="Q15" s="239"/>
      <c r="R15" s="239"/>
      <c r="S15" s="239"/>
      <c r="T15" s="239"/>
      <c r="U15" s="239"/>
      <c r="V15" s="239"/>
      <c r="W15" s="239"/>
      <c r="X15" s="240"/>
      <c r="Y15" s="241"/>
      <c r="AA15" s="206">
        <v>1829900362293</v>
      </c>
      <c r="AB15" s="40" t="s">
        <v>95</v>
      </c>
    </row>
    <row r="16" spans="1:28" s="40" customFormat="1" ht="15.95" customHeight="1" x14ac:dyDescent="0.5">
      <c r="A16" s="246">
        <v>10</v>
      </c>
      <c r="B16" s="654">
        <v>43460</v>
      </c>
      <c r="C16" s="652" t="s">
        <v>133</v>
      </c>
      <c r="D16" s="360" t="s">
        <v>726</v>
      </c>
      <c r="E16" s="361" t="s">
        <v>727</v>
      </c>
      <c r="F16" s="655" t="s">
        <v>15</v>
      </c>
      <c r="G16" s="362"/>
      <c r="H16" s="254"/>
      <c r="I16" s="253"/>
      <c r="J16" s="253"/>
      <c r="K16" s="253"/>
      <c r="L16" s="253"/>
      <c r="M16" s="253"/>
      <c r="N16" s="253"/>
      <c r="O16" s="253"/>
      <c r="P16" s="254"/>
      <c r="Q16" s="254"/>
      <c r="R16" s="254"/>
      <c r="S16" s="254"/>
      <c r="T16" s="254"/>
      <c r="U16" s="254"/>
      <c r="V16" s="254"/>
      <c r="W16" s="254"/>
      <c r="X16" s="255"/>
      <c r="Y16" s="256"/>
      <c r="AA16" s="206">
        <v>1809902636528</v>
      </c>
      <c r="AB16" s="40" t="s">
        <v>95</v>
      </c>
    </row>
    <row r="17" spans="1:28" s="40" customFormat="1" ht="15.95" customHeight="1" x14ac:dyDescent="0.5">
      <c r="A17" s="257">
        <v>11</v>
      </c>
      <c r="B17" s="656">
        <v>43508</v>
      </c>
      <c r="C17" s="617" t="s">
        <v>133</v>
      </c>
      <c r="D17" s="657" t="s">
        <v>728</v>
      </c>
      <c r="E17" s="619" t="s">
        <v>729</v>
      </c>
      <c r="F17" s="620" t="s">
        <v>16</v>
      </c>
      <c r="G17" s="653"/>
      <c r="H17" s="259"/>
      <c r="I17" s="421"/>
      <c r="J17" s="421"/>
      <c r="K17" s="421"/>
      <c r="L17" s="421"/>
      <c r="M17" s="421"/>
      <c r="N17" s="421"/>
      <c r="O17" s="421"/>
      <c r="P17" s="259"/>
      <c r="Q17" s="259"/>
      <c r="R17" s="259"/>
      <c r="S17" s="259"/>
      <c r="T17" s="259"/>
      <c r="U17" s="259"/>
      <c r="V17" s="259"/>
      <c r="W17" s="259"/>
      <c r="X17" s="258"/>
      <c r="Y17" s="260"/>
      <c r="AA17" s="206">
        <v>1849801242842</v>
      </c>
      <c r="AB17" s="40" t="s">
        <v>95</v>
      </c>
    </row>
    <row r="18" spans="1:28" s="40" customFormat="1" ht="16.350000000000001" customHeight="1" x14ac:dyDescent="0.5">
      <c r="A18" s="120">
        <v>12</v>
      </c>
      <c r="B18" s="656">
        <v>43535</v>
      </c>
      <c r="C18" s="291" t="s">
        <v>133</v>
      </c>
      <c r="D18" s="365" t="s">
        <v>730</v>
      </c>
      <c r="E18" s="366" t="s">
        <v>731</v>
      </c>
      <c r="F18" s="598" t="s">
        <v>13</v>
      </c>
      <c r="G18" s="394"/>
      <c r="H18" s="261"/>
      <c r="I18" s="240"/>
      <c r="J18" s="240"/>
      <c r="K18" s="240"/>
      <c r="L18" s="240"/>
      <c r="M18" s="240"/>
      <c r="N18" s="240"/>
      <c r="O18" s="240"/>
      <c r="P18" s="239"/>
      <c r="Q18" s="239"/>
      <c r="R18" s="239"/>
      <c r="S18" s="239"/>
      <c r="T18" s="239"/>
      <c r="U18" s="239"/>
      <c r="V18" s="239"/>
      <c r="W18" s="239"/>
      <c r="X18" s="240"/>
      <c r="Y18" s="241"/>
      <c r="AA18" s="206">
        <v>1849902199080</v>
      </c>
      <c r="AB18" s="40" t="s">
        <v>95</v>
      </c>
    </row>
    <row r="19" spans="1:28" s="40" customFormat="1" ht="16.350000000000001" customHeight="1" x14ac:dyDescent="0.5">
      <c r="A19" s="120">
        <v>13</v>
      </c>
      <c r="B19" s="656">
        <v>43700</v>
      </c>
      <c r="C19" s="291" t="s">
        <v>133</v>
      </c>
      <c r="D19" s="365" t="s">
        <v>732</v>
      </c>
      <c r="E19" s="366" t="s">
        <v>733</v>
      </c>
      <c r="F19" s="120" t="s">
        <v>17</v>
      </c>
      <c r="G19" s="394"/>
      <c r="H19" s="239"/>
      <c r="I19" s="240"/>
      <c r="J19" s="240"/>
      <c r="K19" s="240"/>
      <c r="L19" s="240"/>
      <c r="M19" s="240"/>
      <c r="N19" s="240"/>
      <c r="O19" s="240"/>
      <c r="P19" s="239"/>
      <c r="Q19" s="239"/>
      <c r="R19" s="239"/>
      <c r="S19" s="239"/>
      <c r="T19" s="239"/>
      <c r="U19" s="239"/>
      <c r="V19" s="239"/>
      <c r="W19" s="239"/>
      <c r="X19" s="240"/>
      <c r="Y19" s="241"/>
      <c r="AA19" s="206">
        <v>1849902236589</v>
      </c>
      <c r="AB19" s="40" t="s">
        <v>95</v>
      </c>
    </row>
    <row r="20" spans="1:28" s="40" customFormat="1" ht="16.350000000000001" customHeight="1" x14ac:dyDescent="0.5">
      <c r="A20" s="120">
        <v>14</v>
      </c>
      <c r="B20" s="656">
        <v>43719</v>
      </c>
      <c r="C20" s="291" t="s">
        <v>133</v>
      </c>
      <c r="D20" s="365" t="s">
        <v>446</v>
      </c>
      <c r="E20" s="366" t="s">
        <v>734</v>
      </c>
      <c r="F20" s="598" t="s">
        <v>14</v>
      </c>
      <c r="G20" s="367"/>
      <c r="H20" s="239"/>
      <c r="I20" s="238"/>
      <c r="J20" s="238"/>
      <c r="K20" s="562"/>
      <c r="L20" s="562"/>
      <c r="M20" s="562"/>
      <c r="N20" s="562"/>
      <c r="O20" s="562"/>
      <c r="P20" s="563"/>
      <c r="Q20" s="563"/>
      <c r="R20" s="563"/>
      <c r="S20" s="563"/>
      <c r="T20" s="563"/>
      <c r="U20" s="563"/>
      <c r="V20" s="563"/>
      <c r="W20" s="563"/>
      <c r="X20" s="564"/>
      <c r="Y20" s="565"/>
      <c r="Z20" s="282"/>
      <c r="AA20" s="206">
        <v>1849902203079</v>
      </c>
      <c r="AB20" s="40" t="s">
        <v>95</v>
      </c>
    </row>
    <row r="21" spans="1:28" s="40" customFormat="1" ht="15.95" customHeight="1" x14ac:dyDescent="0.5">
      <c r="A21" s="246">
        <v>15</v>
      </c>
      <c r="B21" s="654">
        <v>43723</v>
      </c>
      <c r="C21" s="652" t="s">
        <v>133</v>
      </c>
      <c r="D21" s="360" t="s">
        <v>735</v>
      </c>
      <c r="E21" s="361" t="s">
        <v>736</v>
      </c>
      <c r="F21" s="655" t="s">
        <v>15</v>
      </c>
      <c r="G21" s="362"/>
      <c r="H21" s="254"/>
      <c r="I21" s="253"/>
      <c r="J21" s="253"/>
      <c r="K21" s="541"/>
      <c r="L21" s="541"/>
      <c r="M21" s="541"/>
      <c r="N21" s="541"/>
      <c r="O21" s="541"/>
      <c r="P21" s="568"/>
      <c r="Q21" s="568"/>
      <c r="R21" s="568"/>
      <c r="S21" s="568"/>
      <c r="T21" s="568"/>
      <c r="U21" s="568"/>
      <c r="V21" s="568"/>
      <c r="W21" s="568"/>
      <c r="X21" s="569"/>
      <c r="Y21" s="570"/>
      <c r="Z21" s="282"/>
      <c r="AA21" s="206">
        <v>1849902228730</v>
      </c>
      <c r="AB21" s="40" t="s">
        <v>95</v>
      </c>
    </row>
    <row r="22" spans="1:28" s="40" customFormat="1" ht="15.95" customHeight="1" x14ac:dyDescent="0.5">
      <c r="A22" s="257">
        <v>16</v>
      </c>
      <c r="B22" s="658">
        <v>43726</v>
      </c>
      <c r="C22" s="617" t="s">
        <v>133</v>
      </c>
      <c r="D22" s="618" t="s">
        <v>737</v>
      </c>
      <c r="E22" s="619" t="s">
        <v>738</v>
      </c>
      <c r="F22" s="620" t="s">
        <v>16</v>
      </c>
      <c r="G22" s="653"/>
      <c r="H22" s="259"/>
      <c r="I22" s="421"/>
      <c r="J22" s="421"/>
      <c r="K22" s="572"/>
      <c r="L22" s="572"/>
      <c r="M22" s="572"/>
      <c r="N22" s="572"/>
      <c r="O22" s="572"/>
      <c r="P22" s="571"/>
      <c r="Q22" s="571"/>
      <c r="R22" s="571"/>
      <c r="S22" s="571"/>
      <c r="T22" s="571"/>
      <c r="U22" s="571"/>
      <c r="V22" s="571"/>
      <c r="W22" s="571"/>
      <c r="X22" s="573"/>
      <c r="Y22" s="574"/>
      <c r="Z22" s="282"/>
      <c r="AA22" s="206">
        <v>1849902247874</v>
      </c>
      <c r="AB22" s="40" t="s">
        <v>95</v>
      </c>
    </row>
    <row r="23" spans="1:28" s="40" customFormat="1" ht="16.350000000000001" customHeight="1" x14ac:dyDescent="0.5">
      <c r="A23" s="120">
        <v>17</v>
      </c>
      <c r="B23" s="659">
        <v>43729</v>
      </c>
      <c r="C23" s="291" t="s">
        <v>133</v>
      </c>
      <c r="D23" s="365" t="s">
        <v>739</v>
      </c>
      <c r="E23" s="366" t="s">
        <v>740</v>
      </c>
      <c r="F23" s="598" t="s">
        <v>13</v>
      </c>
      <c r="G23" s="660"/>
      <c r="H23" s="239"/>
      <c r="I23" s="238"/>
      <c r="J23" s="238"/>
      <c r="K23" s="562"/>
      <c r="L23" s="561"/>
      <c r="M23" s="562"/>
      <c r="N23" s="562"/>
      <c r="O23" s="562"/>
      <c r="P23" s="563"/>
      <c r="Q23" s="563"/>
      <c r="R23" s="563"/>
      <c r="S23" s="563"/>
      <c r="T23" s="563"/>
      <c r="U23" s="563"/>
      <c r="V23" s="563"/>
      <c r="W23" s="563"/>
      <c r="X23" s="564"/>
      <c r="Y23" s="565"/>
      <c r="Z23" s="282"/>
      <c r="AA23" s="206">
        <v>1848100065021</v>
      </c>
      <c r="AB23" s="40" t="s">
        <v>95</v>
      </c>
    </row>
    <row r="24" spans="1:28" s="40" customFormat="1" ht="16.350000000000001" customHeight="1" x14ac:dyDescent="0.5">
      <c r="A24" s="120">
        <v>18</v>
      </c>
      <c r="B24" s="659">
        <v>43732</v>
      </c>
      <c r="C24" s="291" t="s">
        <v>133</v>
      </c>
      <c r="D24" s="365" t="s">
        <v>741</v>
      </c>
      <c r="E24" s="366" t="s">
        <v>742</v>
      </c>
      <c r="F24" s="120" t="s">
        <v>17</v>
      </c>
      <c r="G24" s="367"/>
      <c r="H24" s="239"/>
      <c r="I24" s="238"/>
      <c r="J24" s="238"/>
      <c r="K24" s="562"/>
      <c r="L24" s="561"/>
      <c r="M24" s="562"/>
      <c r="N24" s="238"/>
      <c r="O24" s="238"/>
      <c r="P24" s="239"/>
      <c r="Q24" s="239"/>
      <c r="R24" s="239"/>
      <c r="S24" s="239"/>
      <c r="T24" s="239"/>
      <c r="U24" s="239"/>
      <c r="V24" s="239"/>
      <c r="W24" s="239"/>
      <c r="X24" s="240"/>
      <c r="Y24" s="241"/>
      <c r="AA24" s="206">
        <v>1849902188029</v>
      </c>
      <c r="AB24" s="40" t="s">
        <v>95</v>
      </c>
    </row>
    <row r="25" spans="1:28" s="40" customFormat="1" ht="16.350000000000001" customHeight="1" x14ac:dyDescent="0.5">
      <c r="A25" s="120">
        <v>19</v>
      </c>
      <c r="B25" s="744">
        <v>45662</v>
      </c>
      <c r="C25" s="730" t="s">
        <v>133</v>
      </c>
      <c r="D25" s="739" t="s">
        <v>743</v>
      </c>
      <c r="E25" s="740" t="s">
        <v>744</v>
      </c>
      <c r="F25" s="745" t="s">
        <v>14</v>
      </c>
      <c r="G25" s="367"/>
      <c r="H25" s="239"/>
      <c r="I25" s="238"/>
      <c r="J25" s="238"/>
      <c r="K25" s="238"/>
      <c r="L25" s="238"/>
      <c r="M25" s="238"/>
      <c r="N25" s="238"/>
      <c r="O25" s="238"/>
      <c r="P25" s="239"/>
      <c r="Q25" s="239"/>
      <c r="R25" s="239"/>
      <c r="S25" s="239"/>
      <c r="T25" s="239"/>
      <c r="U25" s="239"/>
      <c r="V25" s="239"/>
      <c r="W25" s="239"/>
      <c r="X25" s="240"/>
      <c r="Y25" s="241"/>
      <c r="AA25" s="719">
        <v>1849902227962</v>
      </c>
      <c r="AB25" s="720" t="s">
        <v>96</v>
      </c>
    </row>
    <row r="26" spans="1:28" s="40" customFormat="1" ht="16.350000000000001" customHeight="1" x14ac:dyDescent="0.5">
      <c r="A26" s="246">
        <v>20</v>
      </c>
      <c r="B26" s="746">
        <v>45663</v>
      </c>
      <c r="C26" s="721" t="s">
        <v>133</v>
      </c>
      <c r="D26" s="722" t="s">
        <v>747</v>
      </c>
      <c r="E26" s="723" t="s">
        <v>748</v>
      </c>
      <c r="F26" s="747" t="s">
        <v>15</v>
      </c>
      <c r="G26" s="362"/>
      <c r="H26" s="254"/>
      <c r="I26" s="253"/>
      <c r="J26" s="253"/>
      <c r="K26" s="253"/>
      <c r="L26" s="253"/>
      <c r="M26" s="253"/>
      <c r="N26" s="253"/>
      <c r="O26" s="253"/>
      <c r="P26" s="254"/>
      <c r="Q26" s="254"/>
      <c r="R26" s="254"/>
      <c r="S26" s="254"/>
      <c r="T26" s="254"/>
      <c r="U26" s="254"/>
      <c r="V26" s="254"/>
      <c r="W26" s="254"/>
      <c r="X26" s="255"/>
      <c r="Y26" s="423"/>
      <c r="AA26" s="719">
        <v>1849902250158</v>
      </c>
      <c r="AB26" s="720" t="s">
        <v>98</v>
      </c>
    </row>
    <row r="27" spans="1:28" s="40" customFormat="1" ht="15.95" customHeight="1" x14ac:dyDescent="0.5">
      <c r="A27" s="257">
        <v>21</v>
      </c>
      <c r="B27" s="748">
        <v>45664</v>
      </c>
      <c r="C27" s="749" t="s">
        <v>133</v>
      </c>
      <c r="D27" s="750" t="s">
        <v>745</v>
      </c>
      <c r="E27" s="751" t="s">
        <v>746</v>
      </c>
      <c r="F27" s="752" t="s">
        <v>16</v>
      </c>
      <c r="G27" s="419"/>
      <c r="H27" s="259"/>
      <c r="I27" s="421"/>
      <c r="J27" s="421"/>
      <c r="K27" s="421"/>
      <c r="L27" s="421"/>
      <c r="M27" s="421"/>
      <c r="N27" s="421"/>
      <c r="O27" s="421"/>
      <c r="P27" s="259"/>
      <c r="Q27" s="259"/>
      <c r="R27" s="259"/>
      <c r="S27" s="259"/>
      <c r="T27" s="259"/>
      <c r="U27" s="259"/>
      <c r="V27" s="259"/>
      <c r="W27" s="259"/>
      <c r="X27" s="258"/>
      <c r="Y27" s="260"/>
      <c r="AA27" s="719">
        <v>1860401333711</v>
      </c>
      <c r="AB27" s="720" t="s">
        <v>783</v>
      </c>
    </row>
    <row r="28" spans="1:28" s="40" customFormat="1" ht="15.95" customHeight="1" x14ac:dyDescent="0.5">
      <c r="A28" s="300">
        <v>22</v>
      </c>
      <c r="B28" s="662">
        <v>43336</v>
      </c>
      <c r="C28" s="663" t="s">
        <v>69</v>
      </c>
      <c r="D28" s="664" t="s">
        <v>749</v>
      </c>
      <c r="E28" s="665" t="s">
        <v>750</v>
      </c>
      <c r="F28" s="598" t="s">
        <v>13</v>
      </c>
      <c r="G28" s="424"/>
      <c r="H28" s="425"/>
      <c r="I28" s="426"/>
      <c r="J28" s="426"/>
      <c r="K28" s="426"/>
      <c r="L28" s="426"/>
      <c r="M28" s="426"/>
      <c r="N28" s="426"/>
      <c r="O28" s="426"/>
      <c r="P28" s="425"/>
      <c r="Q28" s="425"/>
      <c r="R28" s="425"/>
      <c r="S28" s="425"/>
      <c r="T28" s="425"/>
      <c r="U28" s="425"/>
      <c r="V28" s="425"/>
      <c r="W28" s="425"/>
      <c r="X28" s="427"/>
      <c r="Y28" s="428"/>
      <c r="AA28" s="206">
        <v>1849902175806</v>
      </c>
      <c r="AB28" s="40" t="s">
        <v>95</v>
      </c>
    </row>
    <row r="29" spans="1:28" s="40" customFormat="1" ht="16.350000000000001" customHeight="1" x14ac:dyDescent="0.5">
      <c r="A29" s="120">
        <v>23</v>
      </c>
      <c r="B29" s="659">
        <v>43371</v>
      </c>
      <c r="C29" s="291" t="s">
        <v>69</v>
      </c>
      <c r="D29" s="365" t="s">
        <v>751</v>
      </c>
      <c r="E29" s="366" t="s">
        <v>752</v>
      </c>
      <c r="F29" s="120" t="s">
        <v>17</v>
      </c>
      <c r="G29" s="394"/>
      <c r="H29" s="422"/>
      <c r="I29" s="240"/>
      <c r="J29" s="240"/>
      <c r="K29" s="240"/>
      <c r="L29" s="238"/>
      <c r="M29" s="238"/>
      <c r="N29" s="238"/>
      <c r="O29" s="238"/>
      <c r="P29" s="239"/>
      <c r="Q29" s="239"/>
      <c r="R29" s="239"/>
      <c r="S29" s="239"/>
      <c r="T29" s="239"/>
      <c r="U29" s="239"/>
      <c r="V29" s="239"/>
      <c r="W29" s="239"/>
      <c r="X29" s="240"/>
      <c r="Y29" s="241"/>
      <c r="AA29" s="206">
        <v>1849902260382</v>
      </c>
      <c r="AB29" s="40" t="s">
        <v>95</v>
      </c>
    </row>
    <row r="30" spans="1:28" s="40" customFormat="1" ht="16.350000000000001" customHeight="1" x14ac:dyDescent="0.5">
      <c r="A30" s="120">
        <v>24</v>
      </c>
      <c r="B30" s="659">
        <v>43433</v>
      </c>
      <c r="C30" s="291" t="s">
        <v>69</v>
      </c>
      <c r="D30" s="365" t="s">
        <v>753</v>
      </c>
      <c r="E30" s="366" t="s">
        <v>754</v>
      </c>
      <c r="F30" s="598" t="s">
        <v>14</v>
      </c>
      <c r="G30" s="367"/>
      <c r="H30" s="422"/>
      <c r="I30" s="238"/>
      <c r="J30" s="238"/>
      <c r="K30" s="238"/>
      <c r="L30" s="238"/>
      <c r="M30" s="238"/>
      <c r="N30" s="238"/>
      <c r="O30" s="238"/>
      <c r="P30" s="239"/>
      <c r="Q30" s="239"/>
      <c r="R30" s="239"/>
      <c r="S30" s="239"/>
      <c r="T30" s="239"/>
      <c r="U30" s="239"/>
      <c r="V30" s="239"/>
      <c r="W30" s="239"/>
      <c r="X30" s="240"/>
      <c r="Y30" s="241"/>
      <c r="AA30" s="206">
        <v>1939900784928</v>
      </c>
      <c r="AB30" s="40" t="s">
        <v>95</v>
      </c>
    </row>
    <row r="31" spans="1:28" s="40" customFormat="1" ht="16.350000000000001" customHeight="1" x14ac:dyDescent="0.5">
      <c r="A31" s="246">
        <v>25</v>
      </c>
      <c r="B31" s="661">
        <v>43441</v>
      </c>
      <c r="C31" s="652" t="s">
        <v>69</v>
      </c>
      <c r="D31" s="360" t="s">
        <v>755</v>
      </c>
      <c r="E31" s="361" t="s">
        <v>756</v>
      </c>
      <c r="F31" s="655" t="s">
        <v>15</v>
      </c>
      <c r="G31" s="362"/>
      <c r="H31" s="363"/>
      <c r="I31" s="253"/>
      <c r="J31" s="253"/>
      <c r="K31" s="253"/>
      <c r="L31" s="253"/>
      <c r="M31" s="253"/>
      <c r="N31" s="253"/>
      <c r="O31" s="253"/>
      <c r="P31" s="254"/>
      <c r="Q31" s="254"/>
      <c r="R31" s="254"/>
      <c r="S31" s="254"/>
      <c r="T31" s="254"/>
      <c r="U31" s="254"/>
      <c r="V31" s="254"/>
      <c r="W31" s="254"/>
      <c r="X31" s="255"/>
      <c r="Y31" s="423"/>
      <c r="AA31" s="206">
        <v>1800901447502</v>
      </c>
      <c r="AB31" s="40" t="s">
        <v>95</v>
      </c>
    </row>
    <row r="32" spans="1:28" s="40" customFormat="1" ht="15.95" customHeight="1" x14ac:dyDescent="0.5">
      <c r="A32" s="257">
        <v>26</v>
      </c>
      <c r="B32" s="658">
        <v>43443</v>
      </c>
      <c r="C32" s="617" t="s">
        <v>69</v>
      </c>
      <c r="D32" s="618" t="s">
        <v>757</v>
      </c>
      <c r="E32" s="619" t="s">
        <v>758</v>
      </c>
      <c r="F32" s="620" t="s">
        <v>16</v>
      </c>
      <c r="G32" s="419"/>
      <c r="H32" s="420"/>
      <c r="I32" s="421"/>
      <c r="J32" s="421"/>
      <c r="K32" s="421"/>
      <c r="L32" s="421"/>
      <c r="M32" s="421"/>
      <c r="N32" s="421"/>
      <c r="O32" s="421"/>
      <c r="P32" s="259"/>
      <c r="Q32" s="259"/>
      <c r="R32" s="259"/>
      <c r="S32" s="259"/>
      <c r="T32" s="259"/>
      <c r="U32" s="259"/>
      <c r="V32" s="259"/>
      <c r="W32" s="259"/>
      <c r="X32" s="258"/>
      <c r="Y32" s="260"/>
      <c r="AA32" s="206">
        <v>1849902180281</v>
      </c>
      <c r="AB32" s="40" t="s">
        <v>95</v>
      </c>
    </row>
    <row r="33" spans="1:29" s="40" customFormat="1" ht="15.95" customHeight="1" x14ac:dyDescent="0.5">
      <c r="A33" s="300">
        <v>27</v>
      </c>
      <c r="B33" s="666">
        <v>43448</v>
      </c>
      <c r="C33" s="663" t="s">
        <v>69</v>
      </c>
      <c r="D33" s="664" t="s">
        <v>759</v>
      </c>
      <c r="E33" s="665" t="s">
        <v>709</v>
      </c>
      <c r="F33" s="598" t="s">
        <v>13</v>
      </c>
      <c r="G33" s="424"/>
      <c r="H33" s="429"/>
      <c r="I33" s="426"/>
      <c r="J33" s="426"/>
      <c r="K33" s="426"/>
      <c r="L33" s="426"/>
      <c r="M33" s="426"/>
      <c r="N33" s="426"/>
      <c r="O33" s="426"/>
      <c r="P33" s="425"/>
      <c r="Q33" s="425"/>
      <c r="R33" s="425"/>
      <c r="S33" s="425"/>
      <c r="T33" s="425"/>
      <c r="U33" s="425"/>
      <c r="V33" s="425"/>
      <c r="W33" s="425"/>
      <c r="X33" s="427"/>
      <c r="Y33" s="428"/>
      <c r="AA33" s="206">
        <v>1849902230165</v>
      </c>
      <c r="AB33" s="40" t="s">
        <v>95</v>
      </c>
    </row>
    <row r="34" spans="1:29" s="40" customFormat="1" ht="16.350000000000001" customHeight="1" x14ac:dyDescent="0.5">
      <c r="A34" s="120">
        <v>28</v>
      </c>
      <c r="B34" s="616">
        <v>43470</v>
      </c>
      <c r="C34" s="291" t="s">
        <v>69</v>
      </c>
      <c r="D34" s="365" t="s">
        <v>760</v>
      </c>
      <c r="E34" s="366" t="s">
        <v>761</v>
      </c>
      <c r="F34" s="120" t="s">
        <v>17</v>
      </c>
      <c r="G34" s="394"/>
      <c r="H34" s="261"/>
      <c r="I34" s="240"/>
      <c r="J34" s="240"/>
      <c r="K34" s="240"/>
      <c r="L34" s="238"/>
      <c r="M34" s="238"/>
      <c r="N34" s="238"/>
      <c r="O34" s="238"/>
      <c r="P34" s="239"/>
      <c r="Q34" s="239"/>
      <c r="R34" s="239"/>
      <c r="S34" s="239"/>
      <c r="T34" s="239"/>
      <c r="U34" s="239"/>
      <c r="V34" s="239"/>
      <c r="W34" s="239"/>
      <c r="X34" s="240"/>
      <c r="Y34" s="241"/>
      <c r="AA34" s="206">
        <v>1849902201947</v>
      </c>
      <c r="AB34" s="40" t="s">
        <v>95</v>
      </c>
    </row>
    <row r="35" spans="1:29" s="40" customFormat="1" ht="16.350000000000001" customHeight="1" x14ac:dyDescent="0.5">
      <c r="A35" s="120">
        <v>29</v>
      </c>
      <c r="B35" s="616">
        <v>43476</v>
      </c>
      <c r="C35" s="291" t="s">
        <v>69</v>
      </c>
      <c r="D35" s="365" t="s">
        <v>762</v>
      </c>
      <c r="E35" s="366" t="s">
        <v>763</v>
      </c>
      <c r="F35" s="598" t="s">
        <v>14</v>
      </c>
      <c r="G35" s="430"/>
      <c r="H35" s="237"/>
      <c r="I35" s="238"/>
      <c r="J35" s="238"/>
      <c r="K35" s="238"/>
      <c r="L35" s="238"/>
      <c r="M35" s="238"/>
      <c r="N35" s="238"/>
      <c r="O35" s="238"/>
      <c r="P35" s="239"/>
      <c r="Q35" s="239"/>
      <c r="R35" s="239"/>
      <c r="S35" s="239"/>
      <c r="T35" s="239"/>
      <c r="U35" s="239"/>
      <c r="V35" s="239"/>
      <c r="W35" s="239"/>
      <c r="X35" s="240"/>
      <c r="Y35" s="241"/>
      <c r="AA35" s="206">
        <v>1849902205128</v>
      </c>
      <c r="AB35" s="40" t="s">
        <v>95</v>
      </c>
    </row>
    <row r="36" spans="1:29" s="40" customFormat="1" ht="16.350000000000001" customHeight="1" x14ac:dyDescent="0.5">
      <c r="A36" s="246">
        <v>30</v>
      </c>
      <c r="B36" s="855">
        <v>43528</v>
      </c>
      <c r="C36" s="856" t="s">
        <v>69</v>
      </c>
      <c r="D36" s="857" t="s">
        <v>764</v>
      </c>
      <c r="E36" s="858" t="s">
        <v>765</v>
      </c>
      <c r="F36" s="859" t="s">
        <v>16</v>
      </c>
      <c r="G36" s="362"/>
      <c r="H36" s="780"/>
      <c r="I36" s="253"/>
      <c r="J36" s="253"/>
      <c r="K36" s="253"/>
      <c r="L36" s="253"/>
      <c r="M36" s="253"/>
      <c r="N36" s="253"/>
      <c r="O36" s="253"/>
      <c r="P36" s="254"/>
      <c r="Q36" s="254"/>
      <c r="R36" s="254"/>
      <c r="S36" s="254"/>
      <c r="T36" s="254"/>
      <c r="U36" s="254"/>
      <c r="V36" s="254"/>
      <c r="W36" s="254"/>
      <c r="X36" s="255"/>
      <c r="Y36" s="423"/>
      <c r="AA36" s="206">
        <v>1840801124752</v>
      </c>
      <c r="AB36" s="40" t="s">
        <v>95</v>
      </c>
    </row>
    <row r="37" spans="1:29" s="40" customFormat="1" ht="15.95" customHeight="1" x14ac:dyDescent="0.5">
      <c r="A37" s="257">
        <v>31</v>
      </c>
      <c r="B37" s="621">
        <v>43557</v>
      </c>
      <c r="C37" s="617" t="s">
        <v>69</v>
      </c>
      <c r="D37" s="618" t="s">
        <v>766</v>
      </c>
      <c r="E37" s="619" t="s">
        <v>767</v>
      </c>
      <c r="F37" s="620" t="s">
        <v>13</v>
      </c>
      <c r="G37" s="419"/>
      <c r="H37" s="420"/>
      <c r="I37" s="421"/>
      <c r="J37" s="421"/>
      <c r="K37" s="421"/>
      <c r="L37" s="421"/>
      <c r="M37" s="421"/>
      <c r="N37" s="421"/>
      <c r="O37" s="421"/>
      <c r="P37" s="259"/>
      <c r="Q37" s="259"/>
      <c r="R37" s="259"/>
      <c r="S37" s="259"/>
      <c r="T37" s="259"/>
      <c r="U37" s="259"/>
      <c r="V37" s="259"/>
      <c r="W37" s="259"/>
      <c r="X37" s="258"/>
      <c r="Y37" s="260"/>
      <c r="AA37" s="206">
        <v>1849902202056</v>
      </c>
      <c r="AB37" s="40" t="s">
        <v>95</v>
      </c>
    </row>
    <row r="38" spans="1:29" s="40" customFormat="1" ht="15.95" customHeight="1" x14ac:dyDescent="0.5">
      <c r="A38" s="300">
        <v>32</v>
      </c>
      <c r="B38" s="666">
        <v>43568</v>
      </c>
      <c r="C38" s="663" t="s">
        <v>69</v>
      </c>
      <c r="D38" s="664" t="s">
        <v>768</v>
      </c>
      <c r="E38" s="665" t="s">
        <v>769</v>
      </c>
      <c r="F38" s="598" t="s">
        <v>17</v>
      </c>
      <c r="G38" s="424"/>
      <c r="H38" s="429"/>
      <c r="I38" s="426"/>
      <c r="J38" s="426"/>
      <c r="K38" s="426"/>
      <c r="L38" s="426"/>
      <c r="M38" s="426"/>
      <c r="N38" s="426"/>
      <c r="O38" s="426"/>
      <c r="P38" s="425"/>
      <c r="Q38" s="425"/>
      <c r="R38" s="425"/>
      <c r="S38" s="425"/>
      <c r="T38" s="425"/>
      <c r="U38" s="425"/>
      <c r="V38" s="425"/>
      <c r="W38" s="425"/>
      <c r="X38" s="427"/>
      <c r="Y38" s="428"/>
      <c r="AA38" s="206">
        <v>1849902147489</v>
      </c>
      <c r="AB38" s="40" t="s">
        <v>95</v>
      </c>
    </row>
    <row r="39" spans="1:29" s="40" customFormat="1" ht="16.350000000000001" customHeight="1" x14ac:dyDescent="0.5">
      <c r="A39" s="120">
        <v>33</v>
      </c>
      <c r="B39" s="616">
        <v>43670</v>
      </c>
      <c r="C39" s="291" t="s">
        <v>69</v>
      </c>
      <c r="D39" s="365" t="s">
        <v>770</v>
      </c>
      <c r="E39" s="366" t="s">
        <v>771</v>
      </c>
      <c r="F39" s="120" t="s">
        <v>14</v>
      </c>
      <c r="G39" s="367"/>
      <c r="H39" s="237"/>
      <c r="I39" s="238"/>
      <c r="J39" s="238"/>
      <c r="K39" s="238"/>
      <c r="L39" s="238"/>
      <c r="M39" s="238"/>
      <c r="N39" s="238"/>
      <c r="O39" s="238"/>
      <c r="P39" s="239"/>
      <c r="Q39" s="239"/>
      <c r="R39" s="239"/>
      <c r="S39" s="239"/>
      <c r="T39" s="239"/>
      <c r="U39" s="239"/>
      <c r="V39" s="239"/>
      <c r="W39" s="239"/>
      <c r="X39" s="240"/>
      <c r="Y39" s="241"/>
      <c r="AA39" s="206">
        <v>1101000361427</v>
      </c>
      <c r="AB39" s="40" t="s">
        <v>95</v>
      </c>
    </row>
    <row r="40" spans="1:29" s="40" customFormat="1" ht="16.350000000000001" customHeight="1" x14ac:dyDescent="0.5">
      <c r="A40" s="120">
        <v>34</v>
      </c>
      <c r="B40" s="616">
        <v>43743</v>
      </c>
      <c r="C40" s="291" t="s">
        <v>69</v>
      </c>
      <c r="D40" s="365" t="s">
        <v>772</v>
      </c>
      <c r="E40" s="366" t="s">
        <v>773</v>
      </c>
      <c r="F40" s="598" t="s">
        <v>15</v>
      </c>
      <c r="G40" s="394"/>
      <c r="H40" s="261"/>
      <c r="I40" s="240"/>
      <c r="J40" s="240"/>
      <c r="K40" s="240"/>
      <c r="L40" s="238"/>
      <c r="M40" s="238"/>
      <c r="N40" s="238"/>
      <c r="O40" s="238"/>
      <c r="P40" s="239"/>
      <c r="Q40" s="239"/>
      <c r="R40" s="239"/>
      <c r="S40" s="239"/>
      <c r="T40" s="239"/>
      <c r="U40" s="239"/>
      <c r="V40" s="239"/>
      <c r="W40" s="239"/>
      <c r="X40" s="240"/>
      <c r="Y40" s="241"/>
      <c r="AA40" s="206">
        <v>1849902198784</v>
      </c>
      <c r="AB40" s="40" t="s">
        <v>95</v>
      </c>
    </row>
    <row r="41" spans="1:29" s="40" customFormat="1" ht="16.350000000000001" customHeight="1" x14ac:dyDescent="0.5">
      <c r="A41" s="246">
        <v>35</v>
      </c>
      <c r="B41" s="654">
        <v>43748</v>
      </c>
      <c r="C41" s="652" t="s">
        <v>69</v>
      </c>
      <c r="D41" s="360" t="s">
        <v>774</v>
      </c>
      <c r="E41" s="361" t="s">
        <v>775</v>
      </c>
      <c r="F41" s="655" t="s">
        <v>16</v>
      </c>
      <c r="G41" s="362"/>
      <c r="H41" s="363"/>
      <c r="I41" s="253"/>
      <c r="J41" s="253"/>
      <c r="K41" s="253"/>
      <c r="L41" s="255"/>
      <c r="M41" s="255"/>
      <c r="N41" s="255"/>
      <c r="O41" s="255"/>
      <c r="P41" s="254"/>
      <c r="Q41" s="254"/>
      <c r="R41" s="254"/>
      <c r="S41" s="254"/>
      <c r="T41" s="254"/>
      <c r="U41" s="254"/>
      <c r="V41" s="254"/>
      <c r="W41" s="254"/>
      <c r="X41" s="255"/>
      <c r="Y41" s="423"/>
      <c r="AA41" s="206">
        <v>1849902237747</v>
      </c>
      <c r="AB41" s="40" t="s">
        <v>95</v>
      </c>
    </row>
    <row r="42" spans="1:29" s="40" customFormat="1" ht="15.95" customHeight="1" x14ac:dyDescent="0.5">
      <c r="A42" s="300">
        <v>36</v>
      </c>
      <c r="B42" s="621">
        <v>43751</v>
      </c>
      <c r="C42" s="617" t="s">
        <v>69</v>
      </c>
      <c r="D42" s="618" t="s">
        <v>776</v>
      </c>
      <c r="E42" s="619" t="s">
        <v>777</v>
      </c>
      <c r="F42" s="620" t="s">
        <v>13</v>
      </c>
      <c r="G42" s="419"/>
      <c r="H42" s="420"/>
      <c r="I42" s="421"/>
      <c r="J42" s="421"/>
      <c r="K42" s="572"/>
      <c r="L42" s="572"/>
      <c r="M42" s="572"/>
      <c r="N42" s="572"/>
      <c r="O42" s="572"/>
      <c r="P42" s="571"/>
      <c r="Q42" s="571"/>
      <c r="R42" s="571"/>
      <c r="S42" s="571"/>
      <c r="T42" s="571"/>
      <c r="U42" s="571"/>
      <c r="V42" s="571"/>
      <c r="W42" s="571"/>
      <c r="X42" s="573"/>
      <c r="Y42" s="574"/>
      <c r="Z42" s="282"/>
      <c r="AA42" s="206">
        <v>1849902182543</v>
      </c>
      <c r="AB42" s="40" t="s">
        <v>95</v>
      </c>
    </row>
    <row r="43" spans="1:29" s="40" customFormat="1" ht="15.95" customHeight="1" x14ac:dyDescent="0.5">
      <c r="A43" s="120">
        <v>37</v>
      </c>
      <c r="B43" s="656">
        <v>43752</v>
      </c>
      <c r="C43" s="663" t="s">
        <v>69</v>
      </c>
      <c r="D43" s="664" t="s">
        <v>778</v>
      </c>
      <c r="E43" s="665" t="s">
        <v>779</v>
      </c>
      <c r="F43" s="598" t="s">
        <v>17</v>
      </c>
      <c r="G43" s="667"/>
      <c r="H43" s="429"/>
      <c r="I43" s="426"/>
      <c r="J43" s="426"/>
      <c r="K43" s="575"/>
      <c r="L43" s="575"/>
      <c r="M43" s="575"/>
      <c r="N43" s="575"/>
      <c r="O43" s="575"/>
      <c r="P43" s="576"/>
      <c r="Q43" s="576"/>
      <c r="R43" s="576"/>
      <c r="S43" s="576"/>
      <c r="T43" s="576"/>
      <c r="U43" s="576"/>
      <c r="V43" s="576"/>
      <c r="W43" s="576"/>
      <c r="X43" s="577"/>
      <c r="Y43" s="578"/>
      <c r="Z43" s="282"/>
      <c r="AA43" s="206">
        <v>1849902258833</v>
      </c>
      <c r="AB43" s="40" t="s">
        <v>95</v>
      </c>
    </row>
    <row r="44" spans="1:29" s="40" customFormat="1" ht="16.350000000000001" customHeight="1" x14ac:dyDescent="0.5">
      <c r="A44" s="120">
        <v>38</v>
      </c>
      <c r="B44" s="860">
        <v>45665</v>
      </c>
      <c r="C44" s="861" t="s">
        <v>69</v>
      </c>
      <c r="D44" s="862" t="s">
        <v>781</v>
      </c>
      <c r="E44" s="863" t="s">
        <v>782</v>
      </c>
      <c r="F44" s="808" t="s">
        <v>14</v>
      </c>
      <c r="G44" s="367"/>
      <c r="H44" s="237"/>
      <c r="I44" s="238"/>
      <c r="J44" s="238"/>
      <c r="K44" s="562"/>
      <c r="L44" s="562"/>
      <c r="M44" s="562"/>
      <c r="N44" s="562"/>
      <c r="O44" s="562"/>
      <c r="P44" s="563"/>
      <c r="Q44" s="563"/>
      <c r="R44" s="563"/>
      <c r="S44" s="563"/>
      <c r="T44" s="563"/>
      <c r="U44" s="563"/>
      <c r="V44" s="563"/>
      <c r="W44" s="563"/>
      <c r="X44" s="564"/>
      <c r="Y44" s="565"/>
      <c r="Z44" s="282"/>
      <c r="AA44" s="281">
        <v>1849902259813</v>
      </c>
      <c r="AB44" s="282" t="s">
        <v>98</v>
      </c>
      <c r="AC44" s="282"/>
    </row>
    <row r="45" spans="1:29" s="40" customFormat="1" ht="16.350000000000001" customHeight="1" x14ac:dyDescent="0.5">
      <c r="A45" s="120">
        <v>39</v>
      </c>
      <c r="B45" s="753">
        <v>45666</v>
      </c>
      <c r="C45" s="730" t="s">
        <v>69</v>
      </c>
      <c r="D45" s="739" t="s">
        <v>449</v>
      </c>
      <c r="E45" s="740" t="s">
        <v>780</v>
      </c>
      <c r="F45" s="745" t="s">
        <v>15</v>
      </c>
      <c r="G45" s="367"/>
      <c r="H45" s="237"/>
      <c r="I45" s="238"/>
      <c r="J45" s="238"/>
      <c r="K45" s="562"/>
      <c r="L45" s="562"/>
      <c r="M45" s="562"/>
      <c r="N45" s="562"/>
      <c r="O45" s="562"/>
      <c r="P45" s="563"/>
      <c r="Q45" s="563"/>
      <c r="R45" s="563"/>
      <c r="S45" s="563"/>
      <c r="T45" s="563"/>
      <c r="U45" s="563"/>
      <c r="V45" s="563"/>
      <c r="W45" s="563"/>
      <c r="X45" s="564"/>
      <c r="Y45" s="565"/>
      <c r="Z45" s="282"/>
      <c r="AA45" s="719">
        <v>1279900437493</v>
      </c>
      <c r="AB45" s="720" t="s">
        <v>98</v>
      </c>
    </row>
    <row r="46" spans="1:29" s="40" customFormat="1" ht="16.350000000000001" customHeight="1" x14ac:dyDescent="0.5">
      <c r="A46" s="246"/>
      <c r="B46" s="754"/>
      <c r="C46" s="721"/>
      <c r="D46" s="722"/>
      <c r="E46" s="723"/>
      <c r="F46" s="747"/>
      <c r="G46" s="755"/>
      <c r="H46" s="756"/>
      <c r="I46" s="255"/>
      <c r="J46" s="255"/>
      <c r="K46" s="569"/>
      <c r="L46" s="541"/>
      <c r="M46" s="541"/>
      <c r="N46" s="541"/>
      <c r="O46" s="541"/>
      <c r="P46" s="568"/>
      <c r="Q46" s="568"/>
      <c r="R46" s="568"/>
      <c r="S46" s="568"/>
      <c r="T46" s="568"/>
      <c r="U46" s="568"/>
      <c r="V46" s="568"/>
      <c r="W46" s="568"/>
      <c r="X46" s="569"/>
      <c r="Y46" s="579"/>
      <c r="Z46" s="282"/>
      <c r="AA46" s="719"/>
      <c r="AB46" s="720"/>
    </row>
    <row r="47" spans="1:29" s="40" customFormat="1" ht="3.95" customHeight="1" x14ac:dyDescent="0.5">
      <c r="A47" s="180"/>
      <c r="B47" s="431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03"/>
      <c r="Y47" s="304"/>
      <c r="AA47" s="206"/>
    </row>
    <row r="48" spans="1:29" s="40" customFormat="1" ht="16.350000000000001" customHeight="1" x14ac:dyDescent="0.5">
      <c r="A48" s="178"/>
      <c r="B48" s="432" t="s">
        <v>24</v>
      </c>
      <c r="C48" s="180"/>
      <c r="E48" s="180">
        <f>I48+O48</f>
        <v>39</v>
      </c>
      <c r="F48" s="181" t="s">
        <v>6</v>
      </c>
      <c r="G48" s="182" t="s">
        <v>11</v>
      </c>
      <c r="H48" s="182"/>
      <c r="I48" s="180">
        <f>COUNTIF($C$7:$C$46,"ช")</f>
        <v>21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18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433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434"/>
      <c r="D50" s="111" t="s">
        <v>13</v>
      </c>
      <c r="E50" s="111">
        <f>COUNTIF($F$7:$F$46,"แดง")</f>
        <v>8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434"/>
      <c r="D51" s="111" t="s">
        <v>14</v>
      </c>
      <c r="E51" s="111">
        <f>COUNTIF($F$7:$F$46,"เหลือง")</f>
        <v>8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434"/>
      <c r="D52" s="111" t="s">
        <v>15</v>
      </c>
      <c r="E52" s="111">
        <f>COUNTIF($F$7:$F$46,"น้ำเงิน")</f>
        <v>7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434"/>
      <c r="D53" s="111" t="s">
        <v>16</v>
      </c>
      <c r="E53" s="111">
        <f>COUNTIF($F$7:$F$46,"ม่วง")</f>
        <v>8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434"/>
      <c r="D54" s="111" t="s">
        <v>17</v>
      </c>
      <c r="E54" s="111">
        <f>COUNTIF($F$7:$F$46,"ฟ้า")</f>
        <v>8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434"/>
      <c r="D55" s="392" t="s">
        <v>5</v>
      </c>
      <c r="E55" s="392">
        <f>SUM(E50:E54)</f>
        <v>39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ht="15" customHeight="1" x14ac:dyDescent="0.5">
      <c r="C58" s="400"/>
      <c r="D58" s="40"/>
      <c r="E58" s="40"/>
    </row>
  </sheetData>
  <sortState xmlns:xlrd2="http://schemas.microsoft.com/office/spreadsheetml/2017/richdata2" ref="C25:AB27">
    <sortCondition ref="D25:D27"/>
  </sortState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4-1</vt:lpstr>
      <vt:lpstr>4-2</vt:lpstr>
      <vt:lpstr>4-3</vt:lpstr>
      <vt:lpstr>4-4</vt:lpstr>
      <vt:lpstr>4-5</vt:lpstr>
      <vt:lpstr>4-6</vt:lpstr>
      <vt:lpstr>4-7</vt:lpstr>
      <vt:lpstr>4-8</vt:lpstr>
      <vt:lpstr>4-9</vt:lpstr>
      <vt:lpstr>4-10</vt:lpstr>
      <vt:lpstr>4-11</vt:lpstr>
      <vt:lpstr>4-12</vt:lpstr>
      <vt:lpstr>4-13</vt:lpstr>
      <vt:lpstr>4-14</vt:lpstr>
      <vt:lpstr>ยอด ม.4</vt:lpstr>
      <vt:lpstr>'4-1'!Print_Area</vt:lpstr>
      <vt:lpstr>'4-10'!Print_Area</vt:lpstr>
      <vt:lpstr>'4-11'!Print_Area</vt:lpstr>
      <vt:lpstr>'4-12'!Print_Area</vt:lpstr>
      <vt:lpstr>'4-13'!Print_Area</vt:lpstr>
      <vt:lpstr>'4-14'!Print_Area</vt:lpstr>
      <vt:lpstr>'4-2'!Print_Area</vt:lpstr>
      <vt:lpstr>'4-3'!Print_Area</vt:lpstr>
      <vt:lpstr>'4-4'!Print_Area</vt:lpstr>
      <vt:lpstr>'4-5'!Print_Area</vt:lpstr>
      <vt:lpstr>'4-6'!Print_Area</vt:lpstr>
      <vt:lpstr>'4-7'!Print_Area</vt:lpstr>
      <vt:lpstr>'4-8'!Print_Area</vt:lpstr>
      <vt:lpstr>'4-9'!Print_Area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2026-05-28T08:35:25Z</cp:lastPrinted>
  <dcterms:created xsi:type="dcterms:W3CDTF">2002-05-20T03:15:00Z</dcterms:created>
  <dcterms:modified xsi:type="dcterms:W3CDTF">2026-05-28T08:39:21Z</dcterms:modified>
</cp:coreProperties>
</file>