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9\1-2569\"/>
    </mc:Choice>
  </mc:AlternateContent>
  <xr:revisionPtr revIDLastSave="0" documentId="13_ncr:1_{6B7B368B-E1A4-4A03-8AF4-C47ECBB31D6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6-1" sheetId="31" r:id="rId1"/>
    <sheet name="6-2" sheetId="46" r:id="rId2"/>
    <sheet name="6-3" sheetId="47" r:id="rId3"/>
    <sheet name="6-4" sheetId="48" r:id="rId4"/>
    <sheet name="6-5" sheetId="49" r:id="rId5"/>
    <sheet name="6-6" sheetId="50" r:id="rId6"/>
    <sheet name="6-7" sheetId="51" r:id="rId7"/>
    <sheet name="6-8" sheetId="52" r:id="rId8"/>
    <sheet name="6-9" sheetId="53" r:id="rId9"/>
    <sheet name="6-10" sheetId="42" r:id="rId10"/>
    <sheet name="6-11" sheetId="43" r:id="rId11"/>
    <sheet name="6-12" sheetId="44" r:id="rId12"/>
    <sheet name="6-13" sheetId="55" r:id="rId13"/>
    <sheet name="6-14" sheetId="54" r:id="rId14"/>
    <sheet name="ยอด ม.6" sheetId="34" r:id="rId15"/>
  </sheets>
  <definedNames>
    <definedName name="_xlnm._FilterDatabase" localSheetId="0" hidden="1">'6-1'!$A$1:$AV$48</definedName>
    <definedName name="_xlnm._FilterDatabase" localSheetId="9" hidden="1">'6-10'!$A$1:$AK$52</definedName>
    <definedName name="_xlnm._FilterDatabase" localSheetId="10" hidden="1">'6-11'!$A$1:$AU$52</definedName>
    <definedName name="_xlnm._FilterDatabase" localSheetId="11" hidden="1">'6-12'!$A$1:$AT$45</definedName>
    <definedName name="_xlnm._FilterDatabase" localSheetId="12" hidden="1">'6-13'!$A$1:$AR$48</definedName>
    <definedName name="_xlnm._FilterDatabase" localSheetId="13" hidden="1">'6-14'!$A$1:$AT$47</definedName>
    <definedName name="_xlnm._FilterDatabase" localSheetId="1" hidden="1">'6-2'!$A$1:$AU$45</definedName>
    <definedName name="_xlnm._FilterDatabase" localSheetId="2" hidden="1">'6-3'!$A$1:$AU$38</definedName>
    <definedName name="_xlnm._FilterDatabase" localSheetId="3" hidden="1">'6-4'!$A$1:$AU$44</definedName>
    <definedName name="_xlnm._FilterDatabase" localSheetId="4" hidden="1">'6-5'!$A$1:$AU$48</definedName>
    <definedName name="_xlnm._FilterDatabase" localSheetId="5" hidden="1">'6-6'!$A$1:$AU$48</definedName>
    <definedName name="_xlnm._FilterDatabase" localSheetId="6" hidden="1">'6-7'!$A$1:$AU$49</definedName>
    <definedName name="_xlnm._FilterDatabase" localSheetId="7" hidden="1">'6-8'!$A$1:$AU$48</definedName>
    <definedName name="_xlnm._FilterDatabase" localSheetId="8" hidden="1">'6-9'!$A$1:$AU$48</definedName>
    <definedName name="_xlnm.Print_Area" localSheetId="0">'6-1'!$A$1:$X$48</definedName>
    <definedName name="_xlnm.Print_Area" localSheetId="9">'6-10'!$A$1:$X$52</definedName>
    <definedName name="_xlnm.Print_Area" localSheetId="10">'6-11'!$A$1:$Y$52</definedName>
    <definedName name="_xlnm.Print_Area" localSheetId="11">'6-12'!$A$1:$X$45</definedName>
    <definedName name="_xlnm.Print_Area" localSheetId="12">'6-13'!$A$1:$Y$48</definedName>
    <definedName name="_xlnm.Print_Area" localSheetId="13">'6-14'!$A$1:$AE$41</definedName>
    <definedName name="_xlnm.Print_Area" localSheetId="1">'6-2'!$A$1:$Y$45</definedName>
    <definedName name="_xlnm.Print_Area" localSheetId="2">'6-3'!$A$1:$Y$38</definedName>
    <definedName name="_xlnm.Print_Area" localSheetId="3">'6-4'!$A$1:$Y$44</definedName>
    <definedName name="_xlnm.Print_Area" localSheetId="4">'6-5'!$A$1:$Y$48</definedName>
    <definedName name="_xlnm.Print_Area" localSheetId="5">'6-6'!$A$1:$Y$48</definedName>
    <definedName name="_xlnm.Print_Area" localSheetId="6">'6-7'!$A$1:$Y$49</definedName>
    <definedName name="_xlnm.Print_Area" localSheetId="7">'6-8'!$A$1:$Y$48</definedName>
    <definedName name="_xlnm.Print_Area" localSheetId="8">'6-9'!$A$1:$Y$48</definedName>
  </definedNames>
  <calcPr calcId="18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46" l="1"/>
  <c r="E1" i="31"/>
  <c r="E1" i="47"/>
  <c r="E1" i="48"/>
  <c r="E1" i="49"/>
  <c r="E1" i="50"/>
  <c r="E1" i="51"/>
  <c r="E1" i="52"/>
  <c r="E1" i="53"/>
  <c r="E1" i="42"/>
  <c r="E1" i="43"/>
  <c r="E1" i="44"/>
  <c r="E1" i="55"/>
  <c r="E1" i="5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X4" i="55"/>
  <c r="R2" i="54"/>
  <c r="R1" i="54"/>
  <c r="E39" i="54"/>
  <c r="E38" i="54"/>
  <c r="E37" i="54"/>
  <c r="E36" i="54"/>
  <c r="E35" i="54"/>
  <c r="L33" i="54"/>
  <c r="D30" i="34" s="1"/>
  <c r="N18" i="34" s="1"/>
  <c r="H33" i="54"/>
  <c r="I50" i="44"/>
  <c r="I48" i="44"/>
  <c r="I49" i="44"/>
  <c r="I47" i="44"/>
  <c r="I56" i="43"/>
  <c r="I55" i="43"/>
  <c r="I54" i="43"/>
  <c r="I57" i="43"/>
  <c r="E54" i="43"/>
  <c r="H52" i="43"/>
  <c r="C24" i="34" s="1"/>
  <c r="M15" i="34" s="1"/>
  <c r="D33" i="54" l="1"/>
  <c r="C30" i="34"/>
  <c r="M18" i="34" s="1"/>
  <c r="E40" i="54"/>
  <c r="I59" i="43"/>
  <c r="I52" i="44"/>
  <c r="S1" i="55" l="1"/>
  <c r="E53" i="55" l="1"/>
  <c r="E52" i="55"/>
  <c r="E51" i="55"/>
  <c r="E50" i="55"/>
  <c r="E49" i="55"/>
  <c r="N47" i="55"/>
  <c r="D28" i="34" s="1"/>
  <c r="N17" i="34" s="1"/>
  <c r="H47" i="55"/>
  <c r="C28" i="34" s="1"/>
  <c r="M17" i="34" s="1"/>
  <c r="E55" i="43"/>
  <c r="E56" i="43"/>
  <c r="E57" i="43"/>
  <c r="E58" i="43"/>
  <c r="E28" i="34" l="1"/>
  <c r="O17" i="34" s="1"/>
  <c r="E47" i="55"/>
  <c r="E54" i="55"/>
  <c r="I48" i="52" l="1"/>
  <c r="C18" i="34" s="1"/>
  <c r="M12" i="34" s="1"/>
  <c r="F34" i="34" l="1"/>
  <c r="A34" i="34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E54" i="52"/>
  <c r="E53" i="52"/>
  <c r="E52" i="52"/>
  <c r="E51" i="52"/>
  <c r="E50" i="52"/>
  <c r="E51" i="44"/>
  <c r="E50" i="44"/>
  <c r="E49" i="44"/>
  <c r="E48" i="44"/>
  <c r="E47" i="44"/>
  <c r="E58" i="42"/>
  <c r="E57" i="42"/>
  <c r="E56" i="42"/>
  <c r="E55" i="42"/>
  <c r="E54" i="42"/>
  <c r="H45" i="44"/>
  <c r="C26" i="34" s="1"/>
  <c r="M16" i="34" s="1"/>
  <c r="C45" i="34" l="1"/>
  <c r="E52" i="49"/>
  <c r="E53" i="49"/>
  <c r="E54" i="49"/>
  <c r="E51" i="49"/>
  <c r="E50" i="49"/>
  <c r="K52" i="42" l="1"/>
  <c r="D22" i="34" s="1"/>
  <c r="H52" i="42"/>
  <c r="C22" i="34" s="1"/>
  <c r="O43" i="48"/>
  <c r="I43" i="48"/>
  <c r="D43" i="34" l="1"/>
  <c r="N14" i="34"/>
  <c r="C43" i="34"/>
  <c r="M14" i="34"/>
  <c r="E52" i="42"/>
  <c r="Q2" i="43"/>
  <c r="Q1" i="42"/>
  <c r="R2" i="52" l="1"/>
  <c r="D46" i="34" l="1"/>
  <c r="C46" i="34" l="1"/>
  <c r="E30" i="34"/>
  <c r="O18" i="34" s="1"/>
  <c r="W4" i="44"/>
  <c r="R2" i="44"/>
  <c r="R1" i="44"/>
  <c r="Q1" i="43"/>
  <c r="W4" i="43"/>
  <c r="V4" i="42"/>
  <c r="Q2" i="42"/>
  <c r="W4" i="53"/>
  <c r="R2" i="53"/>
  <c r="R1" i="53"/>
  <c r="W4" i="52"/>
  <c r="R1" i="52"/>
  <c r="W4" i="51"/>
  <c r="R2" i="51"/>
  <c r="R1" i="51"/>
  <c r="W4" i="50"/>
  <c r="R2" i="50"/>
  <c r="R1" i="50"/>
  <c r="W4" i="48"/>
  <c r="W4" i="49"/>
  <c r="R2" i="49"/>
  <c r="R1" i="49"/>
  <c r="R2" i="48"/>
  <c r="R1" i="48"/>
  <c r="W4" i="47"/>
  <c r="E46" i="34" l="1"/>
  <c r="R2" i="47"/>
  <c r="R1" i="47"/>
  <c r="W4" i="46"/>
  <c r="R2" i="46"/>
  <c r="R1" i="46"/>
  <c r="V4" i="31"/>
  <c r="Q2" i="31"/>
  <c r="Q1" i="31"/>
  <c r="N52" i="43" l="1"/>
  <c r="N45" i="44"/>
  <c r="D26" i="34" s="1"/>
  <c r="N16" i="34" s="1"/>
  <c r="D45" i="34" l="1"/>
  <c r="E52" i="43"/>
  <c r="D24" i="34"/>
  <c r="N15" i="34" s="1"/>
  <c r="E45" i="44"/>
  <c r="E54" i="53"/>
  <c r="E53" i="53"/>
  <c r="E52" i="53"/>
  <c r="E51" i="53"/>
  <c r="E50" i="53"/>
  <c r="E55" i="51"/>
  <c r="E54" i="51"/>
  <c r="E53" i="51"/>
  <c r="E52" i="51"/>
  <c r="E51" i="51"/>
  <c r="E54" i="50"/>
  <c r="E53" i="50"/>
  <c r="E52" i="50"/>
  <c r="E51" i="50"/>
  <c r="E50" i="50"/>
  <c r="E49" i="48"/>
  <c r="E48" i="48"/>
  <c r="E47" i="48"/>
  <c r="E46" i="48"/>
  <c r="E45" i="48"/>
  <c r="E44" i="47"/>
  <c r="E43" i="47"/>
  <c r="E42" i="47"/>
  <c r="E41" i="47"/>
  <c r="E40" i="47"/>
  <c r="E51" i="46"/>
  <c r="E50" i="46"/>
  <c r="E49" i="46"/>
  <c r="E48" i="46"/>
  <c r="E47" i="46"/>
  <c r="E54" i="31"/>
  <c r="E53" i="31"/>
  <c r="E52" i="31"/>
  <c r="E51" i="31"/>
  <c r="E50" i="31"/>
  <c r="H4" i="34" l="1"/>
  <c r="H6" i="34"/>
  <c r="H8" i="34"/>
  <c r="H10" i="34"/>
  <c r="H12" i="34"/>
  <c r="E56" i="51"/>
  <c r="E59" i="43"/>
  <c r="E55" i="53"/>
  <c r="E45" i="47"/>
  <c r="E59" i="42"/>
  <c r="E55" i="52"/>
  <c r="E55" i="50"/>
  <c r="E50" i="48"/>
  <c r="D44" i="34" l="1"/>
  <c r="O48" i="53"/>
  <c r="D20" i="34" s="1"/>
  <c r="H48" i="53"/>
  <c r="C20" i="34" s="1"/>
  <c r="O48" i="52"/>
  <c r="O49" i="51"/>
  <c r="D16" i="34" s="1"/>
  <c r="I49" i="51"/>
  <c r="C16" i="34" s="1"/>
  <c r="O48" i="50"/>
  <c r="D14" i="34" s="1"/>
  <c r="I48" i="50"/>
  <c r="C14" i="34" s="1"/>
  <c r="O48" i="49"/>
  <c r="D12" i="34" s="1"/>
  <c r="I48" i="49"/>
  <c r="D10" i="34"/>
  <c r="O38" i="47"/>
  <c r="D8" i="34" s="1"/>
  <c r="I38" i="47"/>
  <c r="C8" i="34" s="1"/>
  <c r="O45" i="46"/>
  <c r="D6" i="34" s="1"/>
  <c r="I45" i="46"/>
  <c r="C6" i="34" s="1"/>
  <c r="O48" i="31"/>
  <c r="I48" i="31"/>
  <c r="D36" i="34" l="1"/>
  <c r="N7" i="34"/>
  <c r="C40" i="34"/>
  <c r="M11" i="34"/>
  <c r="D37" i="34"/>
  <c r="N8" i="34"/>
  <c r="D40" i="34"/>
  <c r="N11" i="34"/>
  <c r="C35" i="34"/>
  <c r="M6" i="34"/>
  <c r="D38" i="34"/>
  <c r="N9" i="34"/>
  <c r="C42" i="34"/>
  <c r="M13" i="34"/>
  <c r="D35" i="34"/>
  <c r="N6" i="34"/>
  <c r="C39" i="34"/>
  <c r="M10" i="34"/>
  <c r="D42" i="34"/>
  <c r="N13" i="34"/>
  <c r="C36" i="34"/>
  <c r="M7" i="34"/>
  <c r="D39" i="34"/>
  <c r="N10" i="34"/>
  <c r="D18" i="34"/>
  <c r="E48" i="52"/>
  <c r="C41" i="34"/>
  <c r="H14" i="34"/>
  <c r="C10" i="34"/>
  <c r="E43" i="48"/>
  <c r="E38" i="47"/>
  <c r="E48" i="49"/>
  <c r="E49" i="51"/>
  <c r="D48" i="53"/>
  <c r="E45" i="46"/>
  <c r="E48" i="50"/>
  <c r="E52" i="46"/>
  <c r="C12" i="34"/>
  <c r="M9" i="34" s="1"/>
  <c r="E52" i="44"/>
  <c r="E22" i="34"/>
  <c r="E20" i="34"/>
  <c r="D4" i="34"/>
  <c r="N5" i="34" s="1"/>
  <c r="D41" i="34" l="1"/>
  <c r="N12" i="34"/>
  <c r="E42" i="34"/>
  <c r="O13" i="34"/>
  <c r="C37" i="34"/>
  <c r="M8" i="34"/>
  <c r="E43" i="34"/>
  <c r="O14" i="34"/>
  <c r="D32" i="34"/>
  <c r="D47" i="34" s="1"/>
  <c r="E18" i="34"/>
  <c r="E24" i="34"/>
  <c r="O15" i="34" s="1"/>
  <c r="C44" i="34"/>
  <c r="E12" i="34"/>
  <c r="C38" i="34"/>
  <c r="D34" i="34"/>
  <c r="E55" i="49"/>
  <c r="E16" i="34"/>
  <c r="E26" i="34"/>
  <c r="O16" i="34" s="1"/>
  <c r="E6" i="34"/>
  <c r="C4" i="34"/>
  <c r="M5" i="34" s="1"/>
  <c r="E10" i="34"/>
  <c r="E55" i="31"/>
  <c r="E48" i="31"/>
  <c r="E40" i="34" l="1"/>
  <c r="O11" i="34"/>
  <c r="E41" i="34"/>
  <c r="O12" i="34"/>
  <c r="E37" i="34"/>
  <c r="O8" i="34"/>
  <c r="C32" i="34"/>
  <c r="C47" i="34" s="1"/>
  <c r="E35" i="34"/>
  <c r="O6" i="34"/>
  <c r="E38" i="34"/>
  <c r="O9" i="34"/>
  <c r="E44" i="34"/>
  <c r="E45" i="34"/>
  <c r="C34" i="34"/>
  <c r="E4" i="34"/>
  <c r="O5" i="34" s="1"/>
  <c r="E14" i="34"/>
  <c r="E8" i="34"/>
  <c r="E39" i="34" l="1"/>
  <c r="O10" i="34"/>
  <c r="E36" i="34"/>
  <c r="O7" i="34"/>
  <c r="E32" i="34"/>
  <c r="E47" i="34" s="1"/>
  <c r="E34" i="34"/>
</calcChain>
</file>

<file path=xl/sharedStrings.xml><?xml version="1.0" encoding="utf-8"?>
<sst xmlns="http://schemas.openxmlformats.org/spreadsheetml/2006/main" count="2529" uniqueCount="1028">
  <si>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</si>
  <si>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</si>
  <si>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</si>
  <si>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</si>
  <si>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</si>
  <si>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</si>
  <si>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</si>
  <si>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</si>
  <si>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</si>
  <si>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</si>
  <si>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</si>
  <si>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</si>
  <si>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</si>
  <si>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</si>
  <si>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</si>
  <si>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</si>
  <si>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</si>
  <si>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</si>
  <si>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</si>
  <si>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</si>
  <si>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</si>
  <si>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</si>
  <si>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</si>
  <si>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</si>
  <si>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</si>
  <si>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</si>
  <si>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</si>
  <si>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</si>
  <si>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</si>
  <si>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</si>
  <si>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</si>
  <si>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</si>
  <si>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</si>
  <si>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</si>
  <si>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</si>
  <si>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</si>
  <si>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</si>
  <si>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ม.6/11</t>
  </si>
  <si>
    <t>ม.6/12</t>
  </si>
  <si>
    <t>โครงการส่งเสริมผู้มีความสามารถพิเศษด้านคณิตศาสตร์และภาษา ระดับมัธยมศึกษาตอนปลาย</t>
  </si>
  <si>
    <t>โครงการพัฒนาและส่งเสริมผู้มีความสามารถพิเศษด้านวิทยาศาสตร์และเทคโนโลยี</t>
  </si>
  <si>
    <t xml:space="preserve">โครงการเสริมสร้างศักยภาพด้านวิทยาศาสตร์ คณิตศาสตร์ เทคโนโลยีและสิ่งแวดล้อม </t>
  </si>
  <si>
    <t>แผนการเรียนวิทยาศาสตร์ - คณิตศาสตร์</t>
  </si>
  <si>
    <t>แผนการเรียนศิลป์-คำนวณ</t>
  </si>
  <si>
    <t xml:space="preserve">จำนวนนักเรียนชั้น ม.6   </t>
  </si>
  <si>
    <t>GIFTED</t>
  </si>
  <si>
    <t>กลุ่มภาษา</t>
  </si>
  <si>
    <t>นายจักรพันธ์  แซ่โค้ว</t>
  </si>
  <si>
    <t>นางสาวจุฑามาศ  วงศาโรจน์</t>
  </si>
  <si>
    <t xml:space="preserve"> </t>
  </si>
  <si>
    <t>หัวหน้าระดับ</t>
  </si>
  <si>
    <t>นายภาณุมาศ  ชุมแสง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</si>
  <si>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</si>
  <si>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</si>
  <si>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</si>
  <si>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</si>
  <si>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ม.6/13</t>
  </si>
  <si>
    <t>นางสาวนัยนชนก  เกียรติกุลพงศ์</t>
  </si>
  <si>
    <t>นางกนกพร  จันทร์แก้ว</t>
  </si>
  <si>
    <t xml:space="preserve">    โรงเรียนสุราษฎร์ธานี</t>
  </si>
  <si>
    <t xml:space="preserve">      ชั้นมัธยมศึกษาปีที่ 6/1    </t>
  </si>
  <si>
    <t xml:space="preserve">      ชั้นมัธยมศึกษาปีที่ 6/2    </t>
  </si>
  <si>
    <t xml:space="preserve">      ชั้นมัธยมศึกษาปีที่ 6/3    </t>
  </si>
  <si>
    <t xml:space="preserve">      ชั้นมัธยมศึกษาปีที่ 6/4    </t>
  </si>
  <si>
    <t xml:space="preserve">      ชั้นมัธยมศึกษาปีที่ 6/5   </t>
  </si>
  <si>
    <t xml:space="preserve">      ชั้นมัธยมศึกษาปีที่ 6/6   </t>
  </si>
  <si>
    <t xml:space="preserve">      ชั้นมัธยมศึกษาปีที่ 6/7   </t>
  </si>
  <si>
    <t xml:space="preserve">      ชั้นมัธยมศึกษาปีที่ 6/8    </t>
  </si>
  <si>
    <t xml:space="preserve">      ชั้นมัธยมศึกษาปีที่ 6/9   </t>
  </si>
  <si>
    <t xml:space="preserve">      ชั้นมัธยมศึกษาปีที่ 6/10   </t>
  </si>
  <si>
    <t xml:space="preserve">      ชั้นมัธยมศึกษาปีที่ 6/11   </t>
  </si>
  <si>
    <t xml:space="preserve">      ชั้นมัธยมศึกษาปีที่ 6/12   </t>
  </si>
  <si>
    <t>รองหัวหน้าระดับฝ่ายกิจการ</t>
  </si>
  <si>
    <t>รหัสวิชา..........................ชื่อวิชา..........................................................................................หน่วยกิต................</t>
  </si>
  <si>
    <t>นางณัชพัฒน์  ขจรศักดิ์สิริกุล</t>
  </si>
  <si>
    <t>ช</t>
  </si>
  <si>
    <t>ญ</t>
  </si>
  <si>
    <t>นางสาวอมรรัตน์  วรรณศรี</t>
  </si>
  <si>
    <t>โครงการส่งเสริมความสามารถพิเศษด้านภาษา / (Gifted)</t>
  </si>
  <si>
    <t>โครงการส่งเสริมความสามารถด้านศิลปศาสตร์</t>
  </si>
  <si>
    <t>***นักเรียนพักการเรียน</t>
  </si>
  <si>
    <t>***นักเรียนแลกเปลี่ยน</t>
  </si>
  <si>
    <t>นางสุทินา  สุธรรมานนท์</t>
  </si>
  <si>
    <t>นางรุจิเรศ  ทีประปาล</t>
  </si>
  <si>
    <t>................-.................</t>
  </si>
  <si>
    <t>แผน</t>
  </si>
  <si>
    <t>การเรียน</t>
  </si>
  <si>
    <t xml:space="preserve">      ชั้นมัธยมศึกษาปีที่ 6/13   </t>
  </si>
  <si>
    <t>ม.6/14</t>
  </si>
  <si>
    <t>นายวีรวุฒิ ภู่ท่าทอง</t>
  </si>
  <si>
    <t>นางสาวมนัสชนก เพ็ชรแก้ว</t>
  </si>
  <si>
    <t>ปภังกร</t>
  </si>
  <si>
    <t>อังกฤษ</t>
  </si>
  <si>
    <t>คณิต</t>
  </si>
  <si>
    <t>พงศภัค</t>
  </si>
  <si>
    <t>เขมจิรา</t>
  </si>
  <si>
    <t>อินทร์จันทร์</t>
  </si>
  <si>
    <t>ไทย</t>
  </si>
  <si>
    <t>พัทธนันท์</t>
  </si>
  <si>
    <t>ภัทราพร</t>
  </si>
  <si>
    <t>มานะพัฒนพงศ์</t>
  </si>
  <si>
    <t>อยู่แสง</t>
  </si>
  <si>
    <t>จิรภัทร</t>
  </si>
  <si>
    <t>ณภัทร</t>
  </si>
  <si>
    <t>เจริญรักษ์</t>
  </si>
  <si>
    <t>ศุภณัฐ</t>
  </si>
  <si>
    <t>อินทสโร</t>
  </si>
  <si>
    <t>สอนสง</t>
  </si>
  <si>
    <t>วรัชยา</t>
  </si>
  <si>
    <t>นันท์นภัส</t>
  </si>
  <si>
    <t>พรชนก</t>
  </si>
  <si>
    <t>เพชรเรียง</t>
  </si>
  <si>
    <t>กานต์พิชชา</t>
  </si>
  <si>
    <t>ปวิชญา</t>
  </si>
  <si>
    <t>ณัชชา</t>
  </si>
  <si>
    <t>บุญจันทร์</t>
  </si>
  <si>
    <t>กฤติน</t>
  </si>
  <si>
    <t>ธนกฤต</t>
  </si>
  <si>
    <t>ธนวินท์</t>
  </si>
  <si>
    <t>พูลสวัสดิ์</t>
  </si>
  <si>
    <t>อริยะ</t>
  </si>
  <si>
    <t>สุขเจริญ</t>
  </si>
  <si>
    <t>กชพร</t>
  </si>
  <si>
    <t>ธนัญญา</t>
  </si>
  <si>
    <t>ณัฐณิชา</t>
  </si>
  <si>
    <t>เถียรวิชิต</t>
  </si>
  <si>
    <t>รัฐศาสตร์</t>
  </si>
  <si>
    <t>รักชาติ</t>
  </si>
  <si>
    <t>ธนภัทร</t>
  </si>
  <si>
    <t>ชูจันทร์</t>
  </si>
  <si>
    <t>กรกนก</t>
  </si>
  <si>
    <t>บัวแก้ว</t>
  </si>
  <si>
    <t>ธมลวรรณ</t>
  </si>
  <si>
    <t>นนทพัทธ์</t>
  </si>
  <si>
    <t>สุวรรณพัฒน์</t>
  </si>
  <si>
    <t>นันทิพัฒน์</t>
  </si>
  <si>
    <t>รัชชานนท์</t>
  </si>
  <si>
    <t>ณัฐชยา</t>
  </si>
  <si>
    <t>ญาณิศา</t>
  </si>
  <si>
    <t>เพชรทอง</t>
  </si>
  <si>
    <t>ปาลิตา</t>
  </si>
  <si>
    <t>อินทจักร</t>
  </si>
  <si>
    <t>จันทบูรณ์</t>
  </si>
  <si>
    <t>ศิวัช</t>
  </si>
  <si>
    <t>โชติสิงห์</t>
  </si>
  <si>
    <t>ณัฐนันท์</t>
  </si>
  <si>
    <t>อภิษฎา</t>
  </si>
  <si>
    <t>ชุติกาญจน์</t>
  </si>
  <si>
    <t>จิตรัตน์</t>
  </si>
  <si>
    <t>อินทวงค์</t>
  </si>
  <si>
    <t>สุวรรณโณ</t>
  </si>
  <si>
    <t>กฤติธี</t>
  </si>
  <si>
    <t>สหรัฐ</t>
  </si>
  <si>
    <t>ฐิติวรดา</t>
  </si>
  <si>
    <t>ธิดารัตน์</t>
  </si>
  <si>
    <t xml:space="preserve">ณัฐณิชา </t>
  </si>
  <si>
    <t>ชาลิสา</t>
  </si>
  <si>
    <t>พิชญาภา</t>
  </si>
  <si>
    <t>อธิชา</t>
  </si>
  <si>
    <t>จีน</t>
  </si>
  <si>
    <t>ศุภฤกษ์</t>
  </si>
  <si>
    <t>สุทธิรักษ์</t>
  </si>
  <si>
    <t>ฝรั่งเศส</t>
  </si>
  <si>
    <t>ณัฐกฤตา</t>
  </si>
  <si>
    <t>ญี่ปุ่น</t>
  </si>
  <si>
    <t>กัลยกร</t>
  </si>
  <si>
    <t>ภิรมย์นก</t>
  </si>
  <si>
    <t>พชรพล</t>
  </si>
  <si>
    <t>อินทร์นาค</t>
  </si>
  <si>
    <t>รัตนพันธ์</t>
  </si>
  <si>
    <t>ภูมิมะ</t>
  </si>
  <si>
    <t>ศัลยประดิษฐ</t>
  </si>
  <si>
    <t>โพธิ์เพชร</t>
  </si>
  <si>
    <t>ณัฏฐธิดา</t>
  </si>
  <si>
    <t>ตั้งสถาพร</t>
  </si>
  <si>
    <t>แก้วกาญจน์</t>
  </si>
  <si>
    <t>ณัฐวดี</t>
  </si>
  <si>
    <t>ฟุ้งเฟื่อง</t>
  </si>
  <si>
    <t>วริศรา</t>
  </si>
  <si>
    <t>ศลิษา</t>
  </si>
  <si>
    <t>ธัญพิสิษฐ์</t>
  </si>
  <si>
    <t>ชนิดาภา</t>
  </si>
  <si>
    <t>รัตนะ</t>
  </si>
  <si>
    <t>ทองจันทร์</t>
  </si>
  <si>
    <t>อนาวิล</t>
  </si>
  <si>
    <t>พัฒเสน</t>
  </si>
  <si>
    <t>ศรีเมือง</t>
  </si>
  <si>
    <t>ค้าเจริญ</t>
  </si>
  <si>
    <t>ชูศรี</t>
  </si>
  <si>
    <t xml:space="preserve">นางโสภา อุดมพิทยาคม </t>
  </si>
  <si>
    <t>นางสาวสิรดา  เมธวลี</t>
  </si>
  <si>
    <t>นางอัมภาพร  พาภักดี</t>
  </si>
  <si>
    <t xml:space="preserve">นางกมลมาศ  นเรนทร์ราช </t>
  </si>
  <si>
    <t xml:space="preserve">นายณัฐภัทร์  เปลี่ยนชื่น  </t>
  </si>
  <si>
    <t>พักการเรียน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</si>
  <si>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</si>
  <si>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</si>
  <si>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</si>
  <si>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</si>
  <si>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</si>
  <si>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</si>
  <si>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</si>
  <si>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</si>
  <si>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>ณฐกร</t>
  </si>
  <si>
    <t xml:space="preserve">         ชั้นมัธยมศึกษาปีที่ 6/14</t>
  </si>
  <si>
    <t>กัญญ์วรา</t>
  </si>
  <si>
    <t>แผนการเรียนศิลป์-ภาษา</t>
  </si>
  <si>
    <t>ระดับ</t>
  </si>
  <si>
    <t>แผนการเรียนวิทยาศาสตร์ - คณิตศาสตร์ (วิทยาศาสตร์พลังสิบ)</t>
  </si>
  <si>
    <t xml:space="preserve">      ภาคเรียนที่ 1  ปีการศึกษา 2569</t>
  </si>
  <si>
    <t>ชยธร</t>
  </si>
  <si>
    <t>กุลจิตติสำราญ</t>
  </si>
  <si>
    <t>แทนธรรม</t>
  </si>
  <si>
    <t>ภิรมย์รักษ์</t>
  </si>
  <si>
    <t>ตฤณ</t>
  </si>
  <si>
    <t>นวลจริง</t>
  </si>
  <si>
    <t>อินทร์ปรางค์</t>
  </si>
  <si>
    <t>ชัยนิตฐ์</t>
  </si>
  <si>
    <t>หนูทับ</t>
  </si>
  <si>
    <t>พีรวิชญ์</t>
  </si>
  <si>
    <t>จริยาพจน์</t>
  </si>
  <si>
    <t>วิพุธดนัย</t>
  </si>
  <si>
    <t>ภาคภูมิ</t>
  </si>
  <si>
    <t>ณัฐพงศ์</t>
  </si>
  <si>
    <t>ดิศแพทย์</t>
  </si>
  <si>
    <t>ต่อวงศ์</t>
  </si>
  <si>
    <t>เกตุแสง</t>
  </si>
  <si>
    <t>ภูมิธาดา</t>
  </si>
  <si>
    <t>สมฟู</t>
  </si>
  <si>
    <t>แซ่โอ้ว</t>
  </si>
  <si>
    <t>อินทรโท</t>
  </si>
  <si>
    <t>นิธิศ</t>
  </si>
  <si>
    <t>ลิ่มประเสริฐวงศ์</t>
  </si>
  <si>
    <t>นนน</t>
  </si>
  <si>
    <t>คุ้มทอง</t>
  </si>
  <si>
    <t>กิตติภพ</t>
  </si>
  <si>
    <t>คณิศ</t>
  </si>
  <si>
    <t>คงแก้ว</t>
  </si>
  <si>
    <t>ธนกฤติ</t>
  </si>
  <si>
    <t>เพ็งประไพ</t>
  </si>
  <si>
    <t>ปรัช</t>
  </si>
  <si>
    <t>รุ่มจิตร</t>
  </si>
  <si>
    <t>ปาณิสรา</t>
  </si>
  <si>
    <t>ปรียากร</t>
  </si>
  <si>
    <t>พิชชาภัทร</t>
  </si>
  <si>
    <t>อนุรักษ์</t>
  </si>
  <si>
    <t>ปุณยวีร์</t>
  </si>
  <si>
    <t>สุวรรณรัตน์</t>
  </si>
  <si>
    <t>ชาวคีรี</t>
  </si>
  <si>
    <t>อิ้ววังโส</t>
  </si>
  <si>
    <t>พิชามลชุ์</t>
  </si>
  <si>
    <t>ณฐมน</t>
  </si>
  <si>
    <t>สวัสดิ์ชูแก้ว</t>
  </si>
  <si>
    <t>ณฐิตา</t>
  </si>
  <si>
    <t>เหล่าทองกุล</t>
  </si>
  <si>
    <t>วิสสุตา</t>
  </si>
  <si>
    <t>วันมณีศรีบงกช</t>
  </si>
  <si>
    <t>อคิริญชย์</t>
  </si>
  <si>
    <t>หนูขำ</t>
  </si>
  <si>
    <t>คุณัญญา</t>
  </si>
  <si>
    <t>วงษ์นุ่น</t>
  </si>
  <si>
    <t>วราคณา</t>
  </si>
  <si>
    <t>พลายจันทร์</t>
  </si>
  <si>
    <t>กัลยาณี</t>
  </si>
  <si>
    <t>ผลอุดม</t>
  </si>
  <si>
    <t>ปัญจมาภรณ์</t>
  </si>
  <si>
    <t>ทองสหธรรม</t>
  </si>
  <si>
    <t>เปรมชนก</t>
  </si>
  <si>
    <t>ทิพย์บรรพต</t>
  </si>
  <si>
    <t>วิชชุไตรภพ</t>
  </si>
  <si>
    <t>นภัสสร</t>
  </si>
  <si>
    <t>ไอศวรรย์วงศ์</t>
  </si>
  <si>
    <t>บวรลักษณ์</t>
  </si>
  <si>
    <t>เเซ่อ๋อง</t>
  </si>
  <si>
    <t>มนัสนันท์</t>
  </si>
  <si>
    <t>จันทร์สมมิตร</t>
  </si>
  <si>
    <t>ธิญาดา</t>
  </si>
  <si>
    <t>รักบรรจง</t>
  </si>
  <si>
    <t>ชนาธิป</t>
  </si>
  <si>
    <t>บัวแย้ม</t>
  </si>
  <si>
    <t>กัปตัน</t>
  </si>
  <si>
    <t>ถ้ำจันทร์</t>
  </si>
  <si>
    <t>นภัสดล</t>
  </si>
  <si>
    <t>ลวณะสกล</t>
  </si>
  <si>
    <t>ฉัตรเมธี</t>
  </si>
  <si>
    <t>ณัฏฐกร</t>
  </si>
  <si>
    <t>คมกล้า</t>
  </si>
  <si>
    <t>นานนท์</t>
  </si>
  <si>
    <t>สวนานนท์</t>
  </si>
  <si>
    <t>นิลพัทธ์</t>
  </si>
  <si>
    <t>กลั่นนิเวศ</t>
  </si>
  <si>
    <t>ภูริณัฐ</t>
  </si>
  <si>
    <t>กิ่งทอง</t>
  </si>
  <si>
    <t>รักษ์ตระกูล</t>
  </si>
  <si>
    <t>หนูเนียม</t>
  </si>
  <si>
    <t>ศุภวิชญ์</t>
  </si>
  <si>
    <t>ธาระปราบ</t>
  </si>
  <si>
    <t>กฤตชณัฐพงศ์</t>
  </si>
  <si>
    <t>สุนทร</t>
  </si>
  <si>
    <t>ธันฐกรณ์</t>
  </si>
  <si>
    <t>ชนะแก้ว</t>
  </si>
  <si>
    <t>พิศวัฒ</t>
  </si>
  <si>
    <t>สุขอุ่น</t>
  </si>
  <si>
    <t>กมลชนก</t>
  </si>
  <si>
    <t>อรรณพ</t>
  </si>
  <si>
    <t>กันยกร</t>
  </si>
  <si>
    <t>เกษมกิจโภคิน</t>
  </si>
  <si>
    <t>ทรรศชนก</t>
  </si>
  <si>
    <t>เรืองนรา</t>
  </si>
  <si>
    <t>กัณฐมณี</t>
  </si>
  <si>
    <t>ไทยเกิด</t>
  </si>
  <si>
    <t>ชนาภา</t>
  </si>
  <si>
    <t>ธนัชชา</t>
  </si>
  <si>
    <t>เกื้อสกุล</t>
  </si>
  <si>
    <t>ทองสุข</t>
  </si>
  <si>
    <t>เบญจมาศ</t>
  </si>
  <si>
    <t>แจ้งวรวิชญา</t>
  </si>
  <si>
    <t>พิชามญชุ์</t>
  </si>
  <si>
    <t>พิชญะอนันต์กุล</t>
  </si>
  <si>
    <t>ภัชญพร</t>
  </si>
  <si>
    <t>อกอุ่น</t>
  </si>
  <si>
    <t xml:space="preserve">นภิชสรา </t>
  </si>
  <si>
    <t>อาภรณ์</t>
  </si>
  <si>
    <t>ปิ่ณขวัญ</t>
  </si>
  <si>
    <t>ชัยยศ</t>
  </si>
  <si>
    <t xml:space="preserve">พจณิชา </t>
  </si>
  <si>
    <t>เพชรรัตน์</t>
  </si>
  <si>
    <t>นภกมล</t>
  </si>
  <si>
    <t>วิเศษคณากุล</t>
  </si>
  <si>
    <t xml:space="preserve">ธนพร </t>
  </si>
  <si>
    <t>แก้วขาว</t>
  </si>
  <si>
    <t>อลีนตา</t>
  </si>
  <si>
    <t>ณัฐนิชา</t>
  </si>
  <si>
    <t>นรีจิตรา</t>
  </si>
  <si>
    <t>อรุณสกุล</t>
  </si>
  <si>
    <t xml:space="preserve">จิรัฏฐ์ </t>
  </si>
  <si>
    <t>นิ่มนวลศรี</t>
  </si>
  <si>
    <t xml:space="preserve">ติณห์ </t>
  </si>
  <si>
    <t>นาควรรณ</t>
  </si>
  <si>
    <t xml:space="preserve">ธนดล </t>
  </si>
  <si>
    <t>ดาวเรือง</t>
  </si>
  <si>
    <t xml:space="preserve">นันทิพัฒน์ </t>
  </si>
  <si>
    <t>เมืองชู</t>
  </si>
  <si>
    <t xml:space="preserve">เวชพิสิฐ </t>
  </si>
  <si>
    <t>วงศ์เวชสวัสดิ์</t>
  </si>
  <si>
    <t xml:space="preserve">ฆฤต </t>
  </si>
  <si>
    <t xml:space="preserve">ตรัย </t>
  </si>
  <si>
    <t>จันทรังสิกุล</t>
  </si>
  <si>
    <t xml:space="preserve">ชวภณ </t>
  </si>
  <si>
    <t>สาครพานิช</t>
  </si>
  <si>
    <t xml:space="preserve">เลิศวิศว์ </t>
  </si>
  <si>
    <t>ขันปาน</t>
  </si>
  <si>
    <t xml:space="preserve">วิศรุต </t>
  </si>
  <si>
    <t xml:space="preserve">ปุณณัตถ์ </t>
  </si>
  <si>
    <t>ยิ้มละไม</t>
  </si>
  <si>
    <t xml:space="preserve">ภฤศ </t>
  </si>
  <si>
    <t>ถิระรุ่งเรือง</t>
  </si>
  <si>
    <t xml:space="preserve">อนันดา </t>
  </si>
  <si>
    <t>สุภาวิทย์</t>
  </si>
  <si>
    <t xml:space="preserve">คณัสนันท์ </t>
  </si>
  <si>
    <t>อินทรประเสริฐ</t>
  </si>
  <si>
    <t>ฐปณต</t>
  </si>
  <si>
    <t>ลอยวิรัตน์</t>
  </si>
  <si>
    <t xml:space="preserve">อัคคนิติ </t>
  </si>
  <si>
    <t>เรืองวุฒิ</t>
  </si>
  <si>
    <t xml:space="preserve">พัฒธนรักษ์ </t>
  </si>
  <si>
    <t>วิจิตรนภากุล</t>
  </si>
  <si>
    <t>จารุกิตติ์</t>
  </si>
  <si>
    <t>เขียวแดง</t>
  </si>
  <si>
    <t xml:space="preserve">ณฐพล </t>
  </si>
  <si>
    <t>เทพเลื่อน</t>
  </si>
  <si>
    <t xml:space="preserve">รชต </t>
  </si>
  <si>
    <t>ธนอดิโรจน์</t>
  </si>
  <si>
    <t xml:space="preserve">กัญญาณัฐ </t>
  </si>
  <si>
    <t>แก้วกันรัตน์</t>
  </si>
  <si>
    <t>ธันย์ชนก</t>
  </si>
  <si>
    <t>สันติพนาวงศ์</t>
  </si>
  <si>
    <t xml:space="preserve">นันทิชา </t>
  </si>
  <si>
    <t>สุขะประดิษฐ</t>
  </si>
  <si>
    <t xml:space="preserve">พูลภัสสร </t>
  </si>
  <si>
    <t>ฤกษ์ยาม</t>
  </si>
  <si>
    <t xml:space="preserve">แพรวพิชชา </t>
  </si>
  <si>
    <t>พุธสุข</t>
  </si>
  <si>
    <t xml:space="preserve">วชิรญาณ์ </t>
  </si>
  <si>
    <t>เหล่าประสิทธิ์</t>
  </si>
  <si>
    <t xml:space="preserve">วรัทยา </t>
  </si>
  <si>
    <t>สุรวุฒิสกุล</t>
  </si>
  <si>
    <t xml:space="preserve">ปภาดา </t>
  </si>
  <si>
    <t>วงศ์รัตนะ</t>
  </si>
  <si>
    <t xml:space="preserve">พรปวีณ์ </t>
  </si>
  <si>
    <t>พันธุ์วิชาติกุล</t>
  </si>
  <si>
    <t xml:space="preserve">ภัณฑิรา </t>
  </si>
  <si>
    <t>ทองสินธุ์</t>
  </si>
  <si>
    <t xml:space="preserve">กันตินันท์ </t>
  </si>
  <si>
    <t>ไตรศร</t>
  </si>
  <si>
    <t xml:space="preserve">พสุเทพ </t>
  </si>
  <si>
    <t>ศิลมะโย</t>
  </si>
  <si>
    <t xml:space="preserve">พิรชัช </t>
  </si>
  <si>
    <t>สดศรี</t>
  </si>
  <si>
    <t xml:space="preserve">อเนชา </t>
  </si>
  <si>
    <t>เส้งวั่น</t>
  </si>
  <si>
    <t xml:space="preserve">กิตติธัช </t>
  </si>
  <si>
    <t>เหมะ</t>
  </si>
  <si>
    <t xml:space="preserve">จิรภัทร </t>
  </si>
  <si>
    <t>พรมแก้ว</t>
  </si>
  <si>
    <t xml:space="preserve">บวรลักษณ์ </t>
  </si>
  <si>
    <t>นวลคล้าย</t>
  </si>
  <si>
    <t xml:space="preserve">ปรานต์ </t>
  </si>
  <si>
    <t>ธนาโรจน์</t>
  </si>
  <si>
    <t xml:space="preserve">ณัฐภัทร </t>
  </si>
  <si>
    <t>เหล่าพัทรเกษม</t>
  </si>
  <si>
    <t xml:space="preserve">ภูริณัฐ </t>
  </si>
  <si>
    <t>ศักดิ์สวัสดิ์</t>
  </si>
  <si>
    <t xml:space="preserve">ธนวัฒน์ </t>
  </si>
  <si>
    <t>จ่าแก้ว</t>
  </si>
  <si>
    <t xml:space="preserve">ปิติวัฒน์ </t>
  </si>
  <si>
    <t>โยธารักษ์</t>
  </si>
  <si>
    <t xml:space="preserve">รณสิทธิ </t>
  </si>
  <si>
    <t>น้ำขาว</t>
  </si>
  <si>
    <t xml:space="preserve">อริญชย์ </t>
  </si>
  <si>
    <t>เหล่าสกุล</t>
  </si>
  <si>
    <t xml:space="preserve">กฤตนนท์ </t>
  </si>
  <si>
    <t>ผลสวัสดิ์</t>
  </si>
  <si>
    <t xml:space="preserve">กันต์ศักดิ์ </t>
  </si>
  <si>
    <t>แซ่เล่า</t>
  </si>
  <si>
    <t xml:space="preserve">ภีม </t>
  </si>
  <si>
    <t>หวังมุทิตากุล</t>
  </si>
  <si>
    <t xml:space="preserve">กฤติน </t>
  </si>
  <si>
    <t>ลิ่มเจริญชาติ</t>
  </si>
  <si>
    <t xml:space="preserve">คณธัช </t>
  </si>
  <si>
    <t>อักษรสม</t>
  </si>
  <si>
    <t xml:space="preserve">ณัฐพงศ์ </t>
  </si>
  <si>
    <t>หมื่นรินทร์</t>
  </si>
  <si>
    <t xml:space="preserve">วรินทร </t>
  </si>
  <si>
    <t>เซี่ยงฉิน</t>
  </si>
  <si>
    <t xml:space="preserve">ณัฏฐณิชา </t>
  </si>
  <si>
    <t>ศรีน้อย</t>
  </si>
  <si>
    <t xml:space="preserve">ชนิสรา </t>
  </si>
  <si>
    <t>คนเจน</t>
  </si>
  <si>
    <t xml:space="preserve">ธัญญสรณ์ </t>
  </si>
  <si>
    <t>ชูศร</t>
  </si>
  <si>
    <t xml:space="preserve">รวิสรา </t>
  </si>
  <si>
    <t>คงปลอด</t>
  </si>
  <si>
    <t xml:space="preserve">หยาดพิรุณ </t>
  </si>
  <si>
    <t>อู้สกุลวัฒนา</t>
  </si>
  <si>
    <t xml:space="preserve">ภรณ์ชนก </t>
  </si>
  <si>
    <t>ช่วยสงค์</t>
  </si>
  <si>
    <t xml:space="preserve">วรัชยา </t>
  </si>
  <si>
    <t>คงเสน่ห์</t>
  </si>
  <si>
    <t xml:space="preserve">ธีรนาฏ </t>
  </si>
  <si>
    <t>ราชรักษ์</t>
  </si>
  <si>
    <t xml:space="preserve">เกณิกา </t>
  </si>
  <si>
    <t>นาควิจิตร</t>
  </si>
  <si>
    <t xml:space="preserve">รรรรรร </t>
  </si>
  <si>
    <t>วิชัยดิษฐ</t>
  </si>
  <si>
    <t xml:space="preserve">อาทิตยา </t>
  </si>
  <si>
    <t>ชูเชิด</t>
  </si>
  <si>
    <t>สังข์ทองงาม</t>
  </si>
  <si>
    <t>อภิรักษ์</t>
  </si>
  <si>
    <t>ขุนทองเเก้ว</t>
  </si>
  <si>
    <t>ชยุดา</t>
  </si>
  <si>
    <t>ประจันบาน</t>
  </si>
  <si>
    <t>ญาณพัฒน์</t>
  </si>
  <si>
    <t>คฤหเดช</t>
  </si>
  <si>
    <t>ทีป์ตเทพ</t>
  </si>
  <si>
    <t>จันทรโชติ</t>
  </si>
  <si>
    <t>ยศกร</t>
  </si>
  <si>
    <t>ช่วยมณี</t>
  </si>
  <si>
    <t>คามิน</t>
  </si>
  <si>
    <t>โพธิจันทร์</t>
  </si>
  <si>
    <t>ฐิติพงศ์</t>
  </si>
  <si>
    <t>เนียมทอง</t>
  </si>
  <si>
    <t>กิตติพงศ์</t>
  </si>
  <si>
    <t>กลั่นสุวรรณ</t>
  </si>
  <si>
    <t>สาริพัฒน์</t>
  </si>
  <si>
    <t>อดุลยานุโกศล</t>
  </si>
  <si>
    <t>ภูมิผักแว่น</t>
  </si>
  <si>
    <t>อเล็กซานเดอร์</t>
  </si>
  <si>
    <t>คัทสตัลเลอร์</t>
  </si>
  <si>
    <t>คเณศวร</t>
  </si>
  <si>
    <t>พนาลี</t>
  </si>
  <si>
    <t>เจ้าพระยา</t>
  </si>
  <si>
    <t>อินทร์แก้ว</t>
  </si>
  <si>
    <t>ณกฤษ</t>
  </si>
  <si>
    <t>ทองรัตน์</t>
  </si>
  <si>
    <t>อลิสา</t>
  </si>
  <si>
    <t>ประทุมสุวรรณ</t>
  </si>
  <si>
    <t>เปรมพระพร</t>
  </si>
  <si>
    <t>ศรีมุข</t>
  </si>
  <si>
    <t>กชพรรณ</t>
  </si>
  <si>
    <t>วงศ์กรด</t>
  </si>
  <si>
    <t>ปิยาภัทร์</t>
  </si>
  <si>
    <t>ทิพย์บำรุง</t>
  </si>
  <si>
    <t>สมบูรณ์</t>
  </si>
  <si>
    <t>ภรสริญ</t>
  </si>
  <si>
    <t>ภูมิทวีปัญญา</t>
  </si>
  <si>
    <t>เกวลิน</t>
  </si>
  <si>
    <t>ชลธารสฤษฏ์</t>
  </si>
  <si>
    <t>นภสร</t>
  </si>
  <si>
    <t>พลดี</t>
  </si>
  <si>
    <t>พุดน้ำบุศน์</t>
  </si>
  <si>
    <t>เลิศปิยะธนากุล</t>
  </si>
  <si>
    <t>เขมิสรา</t>
  </si>
  <si>
    <t>เนตร์ขำ</t>
  </si>
  <si>
    <t>รัชนาท</t>
  </si>
  <si>
    <t>สิงพรหม</t>
  </si>
  <si>
    <t>กนิษฐา</t>
  </si>
  <si>
    <t>ฐาป่นณ์</t>
  </si>
  <si>
    <t>เพ็ชรขุ้ม</t>
  </si>
  <si>
    <t>นันธิยา</t>
  </si>
  <si>
    <t>ชูเพชรพงษ์</t>
  </si>
  <si>
    <t>ทัตพิชา</t>
  </si>
  <si>
    <t>คงจินดา</t>
  </si>
  <si>
    <t>นัดดา</t>
  </si>
  <si>
    <t>บุญกลับ</t>
  </si>
  <si>
    <t>ชนัญชิตา</t>
  </si>
  <si>
    <t>แย้มบาน</t>
  </si>
  <si>
    <t>ชนันธร</t>
  </si>
  <si>
    <t>ธรรมบำรุง</t>
  </si>
  <si>
    <t>ปัญญธร</t>
  </si>
  <si>
    <t>บัวเเก้ว</t>
  </si>
  <si>
    <t>ชวกร</t>
  </si>
  <si>
    <t>นันตมาศ</t>
  </si>
  <si>
    <t>เตชะวัฒนาพาณิชย์</t>
  </si>
  <si>
    <t>ชนธร</t>
  </si>
  <si>
    <t>บรรจงศิริ</t>
  </si>
  <si>
    <t>ศุภณัฏฐ์</t>
  </si>
  <si>
    <t>เฉวียงหงษ์</t>
  </si>
  <si>
    <t>แสงพลอยแก้ว</t>
  </si>
  <si>
    <t>ธนธรรม</t>
  </si>
  <si>
    <t>ช่วยมาก</t>
  </si>
  <si>
    <t>หีตแก้ว</t>
  </si>
  <si>
    <t>ณัฐธเนศ</t>
  </si>
  <si>
    <t>ยวนเกิด</t>
  </si>
  <si>
    <t>กฤชัท</t>
  </si>
  <si>
    <t>จีนหมิก</t>
  </si>
  <si>
    <t>กวิน</t>
  </si>
  <si>
    <t>ทองจินดา</t>
  </si>
  <si>
    <t>ปัญญากร</t>
  </si>
  <si>
    <t>แสงณรงค์</t>
  </si>
  <si>
    <t>กิตติพิชญ์</t>
  </si>
  <si>
    <t>ลอยเกตุ</t>
  </si>
  <si>
    <t>ชานน</t>
  </si>
  <si>
    <t>สอนสุทธิ์</t>
  </si>
  <si>
    <t>ศรีไทย</t>
  </si>
  <si>
    <t>สิปปวิชญ์</t>
  </si>
  <si>
    <t>ซื่อสัตย์</t>
  </si>
  <si>
    <t>กิตติณัฎฐ์</t>
  </si>
  <si>
    <t>ศักดา</t>
  </si>
  <si>
    <t>ยะโส</t>
  </si>
  <si>
    <t>ผิวเเก้ว</t>
  </si>
  <si>
    <t>ธีร์จุฑา</t>
  </si>
  <si>
    <t>ทองคำ</t>
  </si>
  <si>
    <t>ศุภลักษณ์</t>
  </si>
  <si>
    <t>อัจจิมา</t>
  </si>
  <si>
    <t>แสนเฉย</t>
  </si>
  <si>
    <t>เมธาพร</t>
  </si>
  <si>
    <t>อักษร</t>
  </si>
  <si>
    <t>พิเลิศรัมย์</t>
  </si>
  <si>
    <t>อติกานต์</t>
  </si>
  <si>
    <t>สวัสดิวงศ์</t>
  </si>
  <si>
    <t>กัญชพร</t>
  </si>
  <si>
    <t>วงศ์สุบรรณ</t>
  </si>
  <si>
    <t>มณีกาญจน์</t>
  </si>
  <si>
    <t>ณัฐิดา</t>
  </si>
  <si>
    <t>ธัญวรัชญ์</t>
  </si>
  <si>
    <t>มากจันทร์</t>
  </si>
  <si>
    <t>มนัสวี</t>
  </si>
  <si>
    <t>ศรีเนียม</t>
  </si>
  <si>
    <t>บุญกล่อม</t>
  </si>
  <si>
    <t>กวินธิดา</t>
  </si>
  <si>
    <t>ช่วยเหลื่อม</t>
  </si>
  <si>
    <t>จิรัชญา</t>
  </si>
  <si>
    <t>กาญจนรจิต</t>
  </si>
  <si>
    <t>นภัชธิชา</t>
  </si>
  <si>
    <t>พรรษชล</t>
  </si>
  <si>
    <t>ควีนญา</t>
  </si>
  <si>
    <t>โกวิทานุพงศ์</t>
  </si>
  <si>
    <t>จันทกานต์</t>
  </si>
  <si>
    <t>วารีอินทร์</t>
  </si>
  <si>
    <t>สรสิริรัศม์</t>
  </si>
  <si>
    <t>โกศล</t>
  </si>
  <si>
    <t>อิศราวรรณ</t>
  </si>
  <si>
    <t>ฤกษ์ดี</t>
  </si>
  <si>
    <t>เพทาย</t>
  </si>
  <si>
    <t>พัฒนเดช</t>
  </si>
  <si>
    <t>วุฒิภัทร</t>
  </si>
  <si>
    <t>เจตน์สฤษฎิ์</t>
  </si>
  <si>
    <t>ณวัสน์</t>
  </si>
  <si>
    <t>จันทร์สีนิติ</t>
  </si>
  <si>
    <t>นิติธร</t>
  </si>
  <si>
    <t>เจริญมาก</t>
  </si>
  <si>
    <t>จิณณะ</t>
  </si>
  <si>
    <t>แสงกระจ่าง</t>
  </si>
  <si>
    <t>ธนภูมิ</t>
  </si>
  <si>
    <t>แก้วกัญญาติ</t>
  </si>
  <si>
    <t>ทศ์อักษร</t>
  </si>
  <si>
    <t>หวังดี</t>
  </si>
  <si>
    <t>ปัญญวิท</t>
  </si>
  <si>
    <t>รตินนท์</t>
  </si>
  <si>
    <t>อัฒจักร</t>
  </si>
  <si>
    <t>สรวิศ</t>
  </si>
  <si>
    <t>แสงอินทร์</t>
  </si>
  <si>
    <t>จุณพัสต์</t>
  </si>
  <si>
    <t>สะแม</t>
  </si>
  <si>
    <t>ณัฐณกร</t>
  </si>
  <si>
    <t>เพชรสังข์</t>
  </si>
  <si>
    <t>ชุ่มเผือก</t>
  </si>
  <si>
    <t>ปิยังกูร</t>
  </si>
  <si>
    <t>รามจรัญ</t>
  </si>
  <si>
    <t>พศิน</t>
  </si>
  <si>
    <t>วัชรินทร์</t>
  </si>
  <si>
    <t>หนูแก้ว</t>
  </si>
  <si>
    <t>แก้วเจริญ</t>
  </si>
  <si>
    <t>ธัชชัย</t>
  </si>
  <si>
    <t>พินิจอักษร</t>
  </si>
  <si>
    <t>มัชฐารักษ์</t>
  </si>
  <si>
    <t>พิมพ์พัชชา</t>
  </si>
  <si>
    <t>ชุ่มนวล</t>
  </si>
  <si>
    <t>กัญจน์ชญาน์</t>
  </si>
  <si>
    <t>ทวยเจริญ</t>
  </si>
  <si>
    <t>ประดับ</t>
  </si>
  <si>
    <t>พลอยรัตน์</t>
  </si>
  <si>
    <t>จิตต์แก้ว</t>
  </si>
  <si>
    <t>ชญานิศ</t>
  </si>
  <si>
    <t>พุกเฉื่อย</t>
  </si>
  <si>
    <t>ชยานันต์</t>
  </si>
  <si>
    <t>พรรณรังษี</t>
  </si>
  <si>
    <t>ณัฐณิชาช์</t>
  </si>
  <si>
    <t>สุขีเกตุ</t>
  </si>
  <si>
    <t>สรัญญา</t>
  </si>
  <si>
    <t>กาหยี</t>
  </si>
  <si>
    <t>พรพิมล</t>
  </si>
  <si>
    <t>สองแก้ว</t>
  </si>
  <si>
    <t>อัศศิริ</t>
  </si>
  <si>
    <t>สุดดวง</t>
  </si>
  <si>
    <t>ณัฐธิดา</t>
  </si>
  <si>
    <t>แซ่ทั้ง</t>
  </si>
  <si>
    <t>เพชรคง</t>
  </si>
  <si>
    <t>ปัณฑารีย์</t>
  </si>
  <si>
    <t>พุ่มแก้ว</t>
  </si>
  <si>
    <t>นิดชาวรรณ</t>
  </si>
  <si>
    <t>โสภา</t>
  </si>
  <si>
    <t>กนกพัชร</t>
  </si>
  <si>
    <t>เเก้วเเพรก</t>
  </si>
  <si>
    <t>ราชจำนงค์</t>
  </si>
  <si>
    <t>ปรานต์ชนิตว์</t>
  </si>
  <si>
    <t>วรจินต์</t>
  </si>
  <si>
    <t>ศรัณย์พร</t>
  </si>
  <si>
    <t>แซ่ตั้ง</t>
  </si>
  <si>
    <t>สุทธิยา</t>
  </si>
  <si>
    <t>ใจเอื้อ</t>
  </si>
  <si>
    <t>เสรฏฐวุฒิ</t>
  </si>
  <si>
    <t>เกตุเพชร</t>
  </si>
  <si>
    <t>ณปกร</t>
  </si>
  <si>
    <t>หวังสุข</t>
  </si>
  <si>
    <t>ธรรมธรรศ</t>
  </si>
  <si>
    <t>ชูแดง</t>
  </si>
  <si>
    <t>ปุณณวิช</t>
  </si>
  <si>
    <t>เนาวพันธ์</t>
  </si>
  <si>
    <t>แซ่ภู่</t>
  </si>
  <si>
    <t>กตัญญ์วัฒน์</t>
  </si>
  <si>
    <t>โพธิ์อ่อน</t>
  </si>
  <si>
    <t>กฤษติกุล</t>
  </si>
  <si>
    <t>เพ็งเมือง</t>
  </si>
  <si>
    <t>นนทพันธ์</t>
  </si>
  <si>
    <t>อาจทอง</t>
  </si>
  <si>
    <t>พีรพัฒน์</t>
  </si>
  <si>
    <t>ชัชพิมุข</t>
  </si>
  <si>
    <t>สันติดำรงกุล</t>
  </si>
  <si>
    <t>ณัฏฐนันท์</t>
  </si>
  <si>
    <t>บัวทองเกื้อ</t>
  </si>
  <si>
    <t>ขำหนู</t>
  </si>
  <si>
    <t>นัฐภูมิ</t>
  </si>
  <si>
    <t>คิดอ่าน</t>
  </si>
  <si>
    <t>วงศ์สุรเศรษฐ์</t>
  </si>
  <si>
    <t>ธรรมเรียง</t>
  </si>
  <si>
    <t>กฤษตบุณ</t>
  </si>
  <si>
    <t>บุณยะตุลานนท์</t>
  </si>
  <si>
    <t>กฤติมา</t>
  </si>
  <si>
    <t>ประทีป ณ ถลาง</t>
  </si>
  <si>
    <t>พิมพ์มาดา</t>
  </si>
  <si>
    <t>พวงสว่าง</t>
  </si>
  <si>
    <t>ภัสรารัตน์</t>
  </si>
  <si>
    <t>ทองพัฒน์</t>
  </si>
  <si>
    <t>นพรัตน์</t>
  </si>
  <si>
    <t>สามทอง</t>
  </si>
  <si>
    <t>ศุภัชญา</t>
  </si>
  <si>
    <t>รัตนมณี</t>
  </si>
  <si>
    <t>กรองกาญจน์</t>
  </si>
  <si>
    <t>ทิพย์เพชร</t>
  </si>
  <si>
    <t>ญาณิศร</t>
  </si>
  <si>
    <t>เลื่อนนาวา</t>
  </si>
  <si>
    <t>กุลปรียา</t>
  </si>
  <si>
    <t>บัวอินทร์</t>
  </si>
  <si>
    <t>จันทรัตน์</t>
  </si>
  <si>
    <t>ธนภรณ์</t>
  </si>
  <si>
    <t>ชุมแก้ว</t>
  </si>
  <si>
    <t>วชิรญาณ์</t>
  </si>
  <si>
    <t>เรืองฤทธิ์</t>
  </si>
  <si>
    <t>เรืองวงษ์</t>
  </si>
  <si>
    <t>ฤชาภร</t>
  </si>
  <si>
    <t>สุภาพงษ์</t>
  </si>
  <si>
    <t>สุภัสสร</t>
  </si>
  <si>
    <t>พิมพ์สุวรรณ์</t>
  </si>
  <si>
    <t>ธนิษฐา</t>
  </si>
  <si>
    <t>ธนาพล</t>
  </si>
  <si>
    <t>เทพนม</t>
  </si>
  <si>
    <t>ขวัญวัชร์</t>
  </si>
  <si>
    <t>ใจกว้าง</t>
  </si>
  <si>
    <t>อัฐชนกมล</t>
  </si>
  <si>
    <t>ณัฐปคัลภ์</t>
  </si>
  <si>
    <t>ฤทธิธรรม</t>
  </si>
  <si>
    <t>ว่องไวพาณิชย์</t>
  </si>
  <si>
    <t>สุวิจักขณ์</t>
  </si>
  <si>
    <t>ทองบัวบาน</t>
  </si>
  <si>
    <t>ทรัพย์ยืนนาน</t>
  </si>
  <si>
    <t>เกริกฤทธิ์</t>
  </si>
  <si>
    <t>จารุพรรณ</t>
  </si>
  <si>
    <t>กฤษฎ์</t>
  </si>
  <si>
    <t>ศรีสกุลเมฆี</t>
  </si>
  <si>
    <t>ณฐวัฒน์</t>
  </si>
  <si>
    <t>สามคำ</t>
  </si>
  <si>
    <t>กัญญารัตน์</t>
  </si>
  <si>
    <t>ราชพิบูลย์</t>
  </si>
  <si>
    <t>จิดาภา</t>
  </si>
  <si>
    <t>โชคชัยกวิน</t>
  </si>
  <si>
    <t>วาสิตา</t>
  </si>
  <si>
    <t>เรียงรุ่งโรจน์</t>
  </si>
  <si>
    <t>บุญสิน</t>
  </si>
  <si>
    <t>พีรดา</t>
  </si>
  <si>
    <t>สุภาวดี</t>
  </si>
  <si>
    <t>อุ่นเจริญ</t>
  </si>
  <si>
    <t>กุลฉัตร</t>
  </si>
  <si>
    <t>พรหมอักษร</t>
  </si>
  <si>
    <t>พรรณณิการ์</t>
  </si>
  <si>
    <t>นาควิโรจน์</t>
  </si>
  <si>
    <t>แสงสุวรรณ</t>
  </si>
  <si>
    <t>พิศุทธิกานต์</t>
  </si>
  <si>
    <t>ทองศรีสุข</t>
  </si>
  <si>
    <t>วิมุตติ</t>
  </si>
  <si>
    <t>คณะทอง</t>
  </si>
  <si>
    <t>รมิดา</t>
  </si>
  <si>
    <t>ศิรัณรัศมิ์</t>
  </si>
  <si>
    <t>เอียดหมุน</t>
  </si>
  <si>
    <t>สโรษิณี</t>
  </si>
  <si>
    <t>ศรีแก้วคง</t>
  </si>
  <si>
    <t>สายนภา</t>
  </si>
  <si>
    <t>กิตติกานต์</t>
  </si>
  <si>
    <t>บำรุง</t>
  </si>
  <si>
    <t>ทาภัสสร</t>
  </si>
  <si>
    <t>คนเกณฑ์</t>
  </si>
  <si>
    <t>ปาลิดา</t>
  </si>
  <si>
    <t>วันนาพ่อ</t>
  </si>
  <si>
    <t>สุประวีณ์</t>
  </si>
  <si>
    <t>เดชแก้ว</t>
  </si>
  <si>
    <t>จรรย์ฑัปปภา</t>
  </si>
  <si>
    <t>สุวงศ์จันทร์</t>
  </si>
  <si>
    <t>ธัญลักษณ์</t>
  </si>
  <si>
    <t>ศิวายพราหมณ์</t>
  </si>
  <si>
    <t>อังควิภา</t>
  </si>
  <si>
    <t>ธรรมพลกิจ</t>
  </si>
  <si>
    <t>ไอยวริณ</t>
  </si>
  <si>
    <t>เรืองทอง</t>
  </si>
  <si>
    <t>ปิ่นหทัย</t>
  </si>
  <si>
    <t>พวงแก้ว</t>
  </si>
  <si>
    <t>คุณานนต์</t>
  </si>
  <si>
    <t>ช่วยนคร</t>
  </si>
  <si>
    <t>ภูมิทัศน์</t>
  </si>
  <si>
    <t>อาจนะ</t>
  </si>
  <si>
    <t>ณนน</t>
  </si>
  <si>
    <t>ช่วยเกิด</t>
  </si>
  <si>
    <t>พิชามญช์</t>
  </si>
  <si>
    <t>ณ ถลาง</t>
  </si>
  <si>
    <t>ยศเมฆ</t>
  </si>
  <si>
    <t>บวรพจน์</t>
  </si>
  <si>
    <t>อัครธนาบุญญาโชค</t>
  </si>
  <si>
    <t>ศุพกฤต</t>
  </si>
  <si>
    <t>ยาแสง</t>
  </si>
  <si>
    <t>นรวัฒน์</t>
  </si>
  <si>
    <t>ทองมาก</t>
  </si>
  <si>
    <t>เลิศพิพัฒน์</t>
  </si>
  <si>
    <t>เเซ่ลิ้ม</t>
  </si>
  <si>
    <t>ภู่ไพบูลย์</t>
  </si>
  <si>
    <t>พรรณวสุ</t>
  </si>
  <si>
    <t>แก้วสีขาว</t>
  </si>
  <si>
    <t>วิภาวี</t>
  </si>
  <si>
    <t>โสมขันเงิน</t>
  </si>
  <si>
    <t>ถาวราภรณ์</t>
  </si>
  <si>
    <t>ชญานันท์</t>
  </si>
  <si>
    <t>นวลเศษ</t>
  </si>
  <si>
    <t>ชิสาพัชร์</t>
  </si>
  <si>
    <t>จันทร์แจ่มศรี</t>
  </si>
  <si>
    <t>พุทธิปภา</t>
  </si>
  <si>
    <t>บัวเจริญ</t>
  </si>
  <si>
    <t>ศิริกร</t>
  </si>
  <si>
    <t>ดาวัลย์</t>
  </si>
  <si>
    <t>จินดานิล</t>
  </si>
  <si>
    <t>ดากานดา</t>
  </si>
  <si>
    <t>ธรรมเจริญ</t>
  </si>
  <si>
    <t>ทัชชกร</t>
  </si>
  <si>
    <t>พีรจิต</t>
  </si>
  <si>
    <t>เริ่มก่อสกุล</t>
  </si>
  <si>
    <t>ชินวงศ์</t>
  </si>
  <si>
    <t>ชูขาว</t>
  </si>
  <si>
    <t>เอียดสกุล</t>
  </si>
  <si>
    <t>กันติชา</t>
  </si>
  <si>
    <t>ทองปานดี</t>
  </si>
  <si>
    <t>ฤกษ์เมือง</t>
  </si>
  <si>
    <t>ปรียา</t>
  </si>
  <si>
    <t>โชติกุญชร</t>
  </si>
  <si>
    <t>ลลิตภัทร</t>
  </si>
  <si>
    <t>ทองท่าฉาง</t>
  </si>
  <si>
    <t>คำเหล็ก</t>
  </si>
  <si>
    <t>สุทธินุ้ย</t>
  </si>
  <si>
    <t>เปรมยุดา</t>
  </si>
  <si>
    <t>ภพทวี</t>
  </si>
  <si>
    <t>ศศิร์ขวัญ</t>
  </si>
  <si>
    <t>พืชผล</t>
  </si>
  <si>
    <t>ณิชาภัทร</t>
  </si>
  <si>
    <t>หลิวปลอด</t>
  </si>
  <si>
    <t>ธาลินี</t>
  </si>
  <si>
    <t>เขียวสลับ</t>
  </si>
  <si>
    <t>โศภิษฐา</t>
  </si>
  <si>
    <t>เจริญสุข</t>
  </si>
  <si>
    <t>พริมา</t>
  </si>
  <si>
    <t>เรืองขจรไพโรจน์</t>
  </si>
  <si>
    <t>นฤมล</t>
  </si>
  <si>
    <t>ชาญอักษร</t>
  </si>
  <si>
    <t>ทองหมัน</t>
  </si>
  <si>
    <t>วิลาวรรณ</t>
  </si>
  <si>
    <t>ขนอม</t>
  </si>
  <si>
    <t>รัตนภิรมย์</t>
  </si>
  <si>
    <t>ณชพล</t>
  </si>
  <si>
    <t>ละออสุวรรณ</t>
  </si>
  <si>
    <t>ติณณภพ</t>
  </si>
  <si>
    <t>จันทวงศ์</t>
  </si>
  <si>
    <t>ภูริช</t>
  </si>
  <si>
    <t>พริกแดง</t>
  </si>
  <si>
    <t>ราชเรืองศรี</t>
  </si>
  <si>
    <t>ณัฐภูมินทร์</t>
  </si>
  <si>
    <t>พลรักษ์</t>
  </si>
  <si>
    <t>จันทร์อุ่น</t>
  </si>
  <si>
    <t>สุขสงค์</t>
  </si>
  <si>
    <t>นาวิน</t>
  </si>
  <si>
    <t>พนาย</t>
  </si>
  <si>
    <t>เเสงมณี</t>
  </si>
  <si>
    <t>สกุณา</t>
  </si>
  <si>
    <t>ศิลปชัย</t>
  </si>
  <si>
    <t>คำจันทร์</t>
  </si>
  <si>
    <t>โสมนรินทร์</t>
  </si>
  <si>
    <t>ปาละคเชนทร์</t>
  </si>
  <si>
    <t>อรุณประภากร</t>
  </si>
  <si>
    <t>จันทร์เเสง</t>
  </si>
  <si>
    <t>เกตน์นิภา</t>
  </si>
  <si>
    <t>ทองตะกุก</t>
  </si>
  <si>
    <t>นภัสศิริ</t>
  </si>
  <si>
    <t>หีตช่วย</t>
  </si>
  <si>
    <t>ประภาษ</t>
  </si>
  <si>
    <t>ทัศนา</t>
  </si>
  <si>
    <t>รัตนศิลป์</t>
  </si>
  <si>
    <t>นิกข์นิภา</t>
  </si>
  <si>
    <t>สุวรรณประภา</t>
  </si>
  <si>
    <t>พรพนัง</t>
  </si>
  <si>
    <t>แดงหวาน</t>
  </si>
  <si>
    <t>ศิรปภา</t>
  </si>
  <si>
    <t>จีนกิ้ม</t>
  </si>
  <si>
    <t>เมืองพร้อม</t>
  </si>
  <si>
    <t>ช่างสลัก</t>
  </si>
  <si>
    <t>ปทิตตา</t>
  </si>
  <si>
    <t>แซ่อุ่ย</t>
  </si>
  <si>
    <t>คล้ายทอง</t>
  </si>
  <si>
    <t>จารุวรรณ</t>
  </si>
  <si>
    <t>ทองบุตร</t>
  </si>
  <si>
    <t>ณฏฐา</t>
  </si>
  <si>
    <t>พิมพาหุ</t>
  </si>
  <si>
    <t>ธิติวรดา</t>
  </si>
  <si>
    <t>รัตนคต</t>
  </si>
  <si>
    <t>ปัทมาพร</t>
  </si>
  <si>
    <t>กรทิพย์</t>
  </si>
  <si>
    <t>พิมศ์เเพง</t>
  </si>
  <si>
    <t>ศิริโภคพัฒน์</t>
  </si>
  <si>
    <t>ศศิณา</t>
  </si>
  <si>
    <t>สังข์เกื้อ</t>
  </si>
  <si>
    <t>สวิตตา</t>
  </si>
  <si>
    <t>ทิพย์โท</t>
  </si>
  <si>
    <t>อาทิตยา</t>
  </si>
  <si>
    <t>สิงหาเวทย์</t>
  </si>
  <si>
    <t>พรปวีณ์</t>
  </si>
  <si>
    <t>กลางรัก</t>
  </si>
  <si>
    <t xml:space="preserve">จิรายุ </t>
  </si>
  <si>
    <t>คำสุวรรณ</t>
  </si>
  <si>
    <t xml:space="preserve">ภานุพงศ์ </t>
  </si>
  <si>
    <t>ฉิมชูทอง</t>
  </si>
  <si>
    <t xml:space="preserve">สยามภูมิ </t>
  </si>
  <si>
    <t>สมุทรจินดา</t>
  </si>
  <si>
    <t xml:space="preserve">ภัทรดนัย </t>
  </si>
  <si>
    <t>ไทยถนอม</t>
  </si>
  <si>
    <t xml:space="preserve">ธีร์ณวัทน์ </t>
  </si>
  <si>
    <t>เกตุประกอบ</t>
  </si>
  <si>
    <t xml:space="preserve">ภูวเดช </t>
  </si>
  <si>
    <t>ฮั่นโตน</t>
  </si>
  <si>
    <t>บินแอ</t>
  </si>
  <si>
    <t xml:space="preserve">สิงหนาท </t>
  </si>
  <si>
    <t>ทองผึ้ง</t>
  </si>
  <si>
    <t xml:space="preserve">วีริณทิญา </t>
  </si>
  <si>
    <t>มะยะเฉียว</t>
  </si>
  <si>
    <t xml:space="preserve">ณัฏฐา </t>
  </si>
  <si>
    <t>สุชาติพงศ์</t>
  </si>
  <si>
    <t xml:space="preserve">ณัฐกัญจนี </t>
  </si>
  <si>
    <t xml:space="preserve">กานต์สิรี </t>
  </si>
  <si>
    <t>รุ่งแก้ว</t>
  </si>
  <si>
    <t xml:space="preserve">ดลพร </t>
  </si>
  <si>
    <t>ครุครรชิต</t>
  </si>
  <si>
    <t xml:space="preserve">ปริยากร </t>
  </si>
  <si>
    <t>ดวงจันทร์</t>
  </si>
  <si>
    <t xml:space="preserve">สุวภัทร </t>
  </si>
  <si>
    <t>เกิดบ้านคราม</t>
  </si>
  <si>
    <t xml:space="preserve">ปุนยาพร </t>
  </si>
  <si>
    <t>สินทรัพย์</t>
  </si>
  <si>
    <t xml:space="preserve">กมลเนตร </t>
  </si>
  <si>
    <t>ช่วยเทศ</t>
  </si>
  <si>
    <t xml:space="preserve">ทัศษดา </t>
  </si>
  <si>
    <t xml:space="preserve">ปวิชญา </t>
  </si>
  <si>
    <t>วงศ์หิรัญ</t>
  </si>
  <si>
    <t xml:space="preserve">อรนลิน </t>
  </si>
  <si>
    <t>สุทธินิยม</t>
  </si>
  <si>
    <t xml:space="preserve">อลิสสา </t>
  </si>
  <si>
    <t>สิทธิเชนทร์</t>
  </si>
  <si>
    <t xml:space="preserve">สิร์นรี </t>
  </si>
  <si>
    <t>สุทิพากร</t>
  </si>
  <si>
    <t xml:space="preserve">กวิสรา </t>
  </si>
  <si>
    <t>จันทร์โชติ</t>
  </si>
  <si>
    <t xml:space="preserve">ชญานิศ </t>
  </si>
  <si>
    <t>สะโรจน์</t>
  </si>
  <si>
    <t xml:space="preserve">ฟ้าใส </t>
  </si>
  <si>
    <t>แซ่ขวย</t>
  </si>
  <si>
    <t xml:space="preserve">กรภัทร์ </t>
  </si>
  <si>
    <t>เทศนา</t>
  </si>
  <si>
    <t xml:space="preserve">กัญญาภัค </t>
  </si>
  <si>
    <t>เมืองแก้ว</t>
  </si>
  <si>
    <t xml:space="preserve">ณัชชา </t>
  </si>
  <si>
    <t xml:space="preserve">นิษฐเนตร์ </t>
  </si>
  <si>
    <t>ลิ้มพันธ์อุดม</t>
  </si>
  <si>
    <t xml:space="preserve">เปญญาภา </t>
  </si>
  <si>
    <t>สุขสาตต์</t>
  </si>
  <si>
    <t xml:space="preserve">พิชชาภา </t>
  </si>
  <si>
    <t>นพคุณ</t>
  </si>
  <si>
    <t xml:space="preserve">พิมพ์มาดา </t>
  </si>
  <si>
    <t>วิญญูธรรม</t>
  </si>
  <si>
    <t xml:space="preserve">ภัคจิรา </t>
  </si>
  <si>
    <t>จินดาศักดิ์</t>
  </si>
  <si>
    <t xml:space="preserve">วิลาวัณย์ </t>
  </si>
  <si>
    <t>สรรพา</t>
  </si>
  <si>
    <t>ชัชวัล</t>
  </si>
  <si>
    <t>จันทฤทธิ์</t>
  </si>
  <si>
    <t>ชิริณ</t>
  </si>
  <si>
    <t>บริพันธ์</t>
  </si>
  <si>
    <t>ธีรธาดา</t>
  </si>
  <si>
    <t>ยิ้มพัฒน์</t>
  </si>
  <si>
    <t>บุญเกษม</t>
  </si>
  <si>
    <t>ปธานิน</t>
  </si>
  <si>
    <t>จะระนอง</t>
  </si>
  <si>
    <t>ภูรินท์</t>
  </si>
  <si>
    <t>ไล่เข้ง</t>
  </si>
  <si>
    <t>ยศภัทร</t>
  </si>
  <si>
    <t>พรหมเเห</t>
  </si>
  <si>
    <t>ผอมกลัด</t>
  </si>
  <si>
    <t>กานต์</t>
  </si>
  <si>
    <t>กาจน์กาญจนพัชร</t>
  </si>
  <si>
    <t>ปุณยวัจน์</t>
  </si>
  <si>
    <t>พูลสิน</t>
  </si>
  <si>
    <t>พลลภัตม์</t>
  </si>
  <si>
    <t>อุ่นศร</t>
  </si>
  <si>
    <t>รชฏ</t>
  </si>
  <si>
    <t>พรหมวิเศษ</t>
  </si>
  <si>
    <t>ชวิศณัฏฐ์</t>
  </si>
  <si>
    <t>พิริยะรุ่งภิญโญ</t>
  </si>
  <si>
    <t>ตรียวง</t>
  </si>
  <si>
    <t>แก้วพิชัย</t>
  </si>
  <si>
    <t>ภูษิต</t>
  </si>
  <si>
    <t>อินทราวุธ</t>
  </si>
  <si>
    <t>กฤตเมธ</t>
  </si>
  <si>
    <t>ภูกิจวัฒน์</t>
  </si>
  <si>
    <t>ชนะพล</t>
  </si>
  <si>
    <t>มันสุวรรณ</t>
  </si>
  <si>
    <t>ไชยุทม์</t>
  </si>
  <si>
    <t>ภัทรนันท์</t>
  </si>
  <si>
    <t>เพชรอนันต์</t>
  </si>
  <si>
    <t>ศุภกร</t>
  </si>
  <si>
    <t>ศุภราช</t>
  </si>
  <si>
    <t>สารัช</t>
  </si>
  <si>
    <t>หิรัญ</t>
  </si>
  <si>
    <t>เทียนจิ้ว</t>
  </si>
  <si>
    <t>เงาพิทักษ์ศิลปิน</t>
  </si>
  <si>
    <t>ณิชารีย์</t>
  </si>
  <si>
    <t>โสตยิ้ม</t>
  </si>
  <si>
    <t>ลัภนารีย์</t>
  </si>
  <si>
    <t>สมุยเจริญสิน</t>
  </si>
  <si>
    <t>ธนวรรณ</t>
  </si>
  <si>
    <t>คงกะแดะ</t>
  </si>
  <si>
    <t>จุนหวิทยะ</t>
  </si>
  <si>
    <t>ภาวินี</t>
  </si>
  <si>
    <t>แก้วบาง</t>
  </si>
  <si>
    <t>ศศิธร</t>
  </si>
  <si>
    <t>เหรียญวิทยากุล</t>
  </si>
  <si>
    <t>พรลภัส</t>
  </si>
  <si>
    <t>จารุจารีต</t>
  </si>
  <si>
    <t>ภาวิณี</t>
  </si>
  <si>
    <t>เพ็ชรพรหม</t>
  </si>
  <si>
    <t>ü</t>
  </si>
  <si>
    <t>ม.5/9</t>
  </si>
  <si>
    <t xml:space="preserve">ปพิชญากร </t>
  </si>
  <si>
    <t>พัฒน์แช่ม</t>
  </si>
  <si>
    <t>ม.5/12</t>
  </si>
  <si>
    <t>แลกเปลี่ยน ประเทศแคนาดา ตั้งแต่วันที่ 20 ส.ค. 68 - 1 ก.ค. 69</t>
  </si>
  <si>
    <t>ลาพักการเรียนกวดวิชาอธิวัฒน์ ตั้งแต่วันที่ 3 พ.ย. 68 - ต.ค. 69</t>
  </si>
  <si>
    <t>นางเนาวรัตน์  เรืองแก้ว</t>
  </si>
  <si>
    <t>นายชัยวัฒน์  ท่ากั่ว</t>
  </si>
  <si>
    <t>Mr.Shariq Balgobind</t>
  </si>
  <si>
    <t>นางสาวมัลลิกา  อภิชนังกูร</t>
  </si>
  <si>
    <t>นายธนาวรรธน์  โชคสถาพร</t>
  </si>
  <si>
    <t>นางสาวปนัดดา  สกุลไทย</t>
  </si>
  <si>
    <t>นายกมลณัท  เคี่ยนบุ้น</t>
  </si>
  <si>
    <t>นายภาณุมาศ ชุมแสง</t>
  </si>
  <si>
    <t>นายเอกพนธ์  เกษรสิทธิ์</t>
  </si>
  <si>
    <t>ม.5/13</t>
  </si>
  <si>
    <t>ลาป่วย ก.พ. 69 - 1 พ.ค.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</si>
</sst>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91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8"/>
      <name val="Cordia New"/>
      <family val="2"/>
    </font>
    <font>
      <b/>
      <sz val="11"/>
      <name val="CordiaUPC"/>
      <family val="2"/>
      <charset val="22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b/>
      <i/>
      <sz val="12"/>
      <color theme="1"/>
      <name val="TH Sarabun New"/>
      <family val="2"/>
    </font>
    <font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i/>
      <sz val="12"/>
      <color rgb="FFFF0000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7"/>
      <name val="TH SarabunPSK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CordiaUPC"/>
      <family val="2"/>
    </font>
    <font>
      <b/>
      <sz val="12"/>
      <color rgb="FFFF0000"/>
      <name val="CordiaUPC"/>
      <family val="2"/>
    </font>
    <font>
      <i/>
      <sz val="10"/>
      <color rgb="FFFF0000"/>
      <name val="TH Sarabun New"/>
      <family val="2"/>
    </font>
    <font>
      <i/>
      <sz val="9"/>
      <color rgb="FFFF0000"/>
      <name val="TH Sarabun New"/>
      <family val="2"/>
    </font>
    <font>
      <i/>
      <sz val="8"/>
      <color rgb="FF0000FF"/>
      <name val="TH Sarabun New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i/>
      <sz val="8"/>
      <color theme="1"/>
      <name val="TH Sarabun New"/>
      <family val="2"/>
    </font>
    <font>
      <i/>
      <sz val="11"/>
      <color theme="1"/>
      <name val="TH Sarabun New"/>
      <family val="2"/>
    </font>
    <font>
      <b/>
      <sz val="12"/>
      <color rgb="FFFF0000"/>
      <name val="TH Sarabun New"/>
      <family val="2"/>
    </font>
    <font>
      <sz val="12"/>
      <color rgb="FF0000FF"/>
      <name val="TH Sarabun New"/>
      <family val="2"/>
    </font>
    <font>
      <b/>
      <sz val="12"/>
      <color rgb="FF0000FF"/>
      <name val="TH Sarabun New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b/>
      <sz val="22"/>
      <color rgb="FFFF0000"/>
      <name val="TH SarabunPSK"/>
      <family val="2"/>
    </font>
    <font>
      <b/>
      <sz val="24"/>
      <color rgb="FFFF000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5"/>
      <name val="Wingdings"/>
      <charset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1"/>
      <color rgb="FFFF0000"/>
      <name val="CordiaUPC"/>
      <family val="2"/>
    </font>
    <font>
      <i/>
      <sz val="8"/>
      <name val="TH Sarabun New"/>
      <family val="2"/>
    </font>
    <font>
      <b/>
      <sz val="17"/>
      <name val="TH SarabunPSK"/>
      <family val="2"/>
    </font>
    <font>
      <i/>
      <sz val="10"/>
      <name val="TH Sarabun New"/>
      <family val="2"/>
    </font>
    <font>
      <b/>
      <i/>
      <sz val="8"/>
      <name val="TH Sarabun New"/>
      <family val="2"/>
    </font>
    <font>
      <i/>
      <sz val="11"/>
      <name val="TH Sarabun New"/>
      <family val="2"/>
    </font>
    <font>
      <b/>
      <i/>
      <sz val="7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83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4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9" fontId="13" fillId="0" borderId="9" xfId="0" quotePrefix="1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8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2" fontId="13" fillId="0" borderId="29" xfId="0" applyNumberFormat="1" applyFont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49" fontId="13" fillId="0" borderId="11" xfId="0" quotePrefix="1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8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2" fontId="13" fillId="0" borderId="32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2" fontId="13" fillId="0" borderId="8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8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8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4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2" fontId="13" fillId="0" borderId="26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2" fontId="13" fillId="0" borderId="34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31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49" fontId="22" fillId="0" borderId="9" xfId="0" quotePrefix="1" applyNumberFormat="1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/>
    </xf>
    <xf numFmtId="49" fontId="22" fillId="0" borderId="7" xfId="0" quotePrefix="1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2" fontId="22" fillId="0" borderId="1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2" fontId="22" fillId="0" borderId="27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49" fontId="22" fillId="0" borderId="11" xfId="0" quotePrefix="1" applyNumberFormat="1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 vertical="center"/>
    </xf>
    <xf numFmtId="2" fontId="22" fillId="0" borderId="35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3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shrinkToFit="1"/>
    </xf>
    <xf numFmtId="2" fontId="21" fillId="0" borderId="34" xfId="0" applyNumberFormat="1" applyFont="1" applyBorder="1" applyAlignment="1">
      <alignment horizontal="left" vertical="center"/>
    </xf>
    <xf numFmtId="2" fontId="21" fillId="0" borderId="35" xfId="0" applyNumberFormat="1" applyFont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2" fontId="22" fillId="0" borderId="28" xfId="0" applyNumberFormat="1" applyFont="1" applyBorder="1" applyAlignment="1">
      <alignment horizontal="center" vertical="center"/>
    </xf>
    <xf numFmtId="2" fontId="22" fillId="0" borderId="29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49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" fontId="10" fillId="0" borderId="19" xfId="0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left" vertical="center" shrinkToFit="1"/>
    </xf>
    <xf numFmtId="0" fontId="16" fillId="0" borderId="40" xfId="0" applyFont="1" applyBorder="1" applyAlignment="1">
      <alignment vertical="center"/>
    </xf>
    <xf numFmtId="0" fontId="11" fillId="0" borderId="23" xfId="0" applyFont="1" applyBorder="1" applyAlignment="1">
      <alignment horizontal="left" vertical="center" shrinkToFit="1"/>
    </xf>
    <xf numFmtId="0" fontId="16" fillId="0" borderId="41" xfId="0" applyFont="1" applyBorder="1" applyAlignment="1">
      <alignment vertical="center"/>
    </xf>
    <xf numFmtId="0" fontId="11" fillId="0" borderId="25" xfId="0" applyFont="1" applyBorder="1" applyAlignment="1">
      <alignment horizontal="left" vertical="center" shrinkToFit="1"/>
    </xf>
    <xf numFmtId="1" fontId="10" fillId="0" borderId="0" xfId="0" applyNumberFormat="1" applyFont="1" applyAlignment="1">
      <alignment vertical="center"/>
    </xf>
    <xf numFmtId="0" fontId="11" fillId="0" borderId="65" xfId="0" applyFont="1" applyBorder="1" applyAlignment="1">
      <alignment horizontal="left" vertical="center" shrinkToFit="1"/>
    </xf>
    <xf numFmtId="0" fontId="13" fillId="0" borderId="93" xfId="0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49" fontId="13" fillId="0" borderId="4" xfId="0" quotePrefix="1" applyNumberFormat="1" applyFont="1" applyBorder="1" applyAlignment="1">
      <alignment horizontal="center" vertical="center" shrinkToFit="1"/>
    </xf>
    <xf numFmtId="49" fontId="13" fillId="0" borderId="13" xfId="0" quotePrefix="1" applyNumberFormat="1" applyFont="1" applyBorder="1" applyAlignment="1">
      <alignment horizontal="center" vertical="center" shrinkToFit="1"/>
    </xf>
    <xf numFmtId="0" fontId="33" fillId="0" borderId="0" xfId="0" applyFont="1"/>
    <xf numFmtId="0" fontId="35" fillId="0" borderId="0" xfId="0" applyFont="1"/>
    <xf numFmtId="0" fontId="34" fillId="0" borderId="47" xfId="0" applyFont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41" xfId="0" applyFont="1" applyBorder="1" applyAlignment="1">
      <alignment horizontal="left" vertical="center"/>
    </xf>
    <xf numFmtId="49" fontId="22" fillId="0" borderId="13" xfId="0" quotePrefix="1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49" fontId="22" fillId="0" borderId="96" xfId="0" quotePrefix="1" applyNumberFormat="1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96" xfId="0" applyFont="1" applyBorder="1" applyAlignment="1">
      <alignment vertical="center" shrinkToFit="1"/>
    </xf>
    <xf numFmtId="0" fontId="22" fillId="0" borderId="96" xfId="0" applyFont="1" applyBorder="1" applyAlignment="1">
      <alignment horizontal="center" vertical="center" shrinkToFit="1"/>
    </xf>
    <xf numFmtId="49" fontId="22" fillId="0" borderId="2" xfId="0" quotePrefix="1" applyNumberFormat="1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41" xfId="0" applyFont="1" applyBorder="1" applyAlignment="1">
      <alignment horizontal="center" vertical="center" shrinkToFit="1"/>
    </xf>
    <xf numFmtId="2" fontId="13" fillId="0" borderId="5" xfId="0" applyNumberFormat="1" applyFont="1" applyBorder="1" applyAlignment="1">
      <alignment horizontal="center" vertical="center"/>
    </xf>
    <xf numFmtId="49" fontId="13" fillId="0" borderId="96" xfId="0" quotePrefix="1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9" xfId="0" applyFont="1" applyBorder="1" applyAlignment="1">
      <alignment vertical="center" shrinkToFit="1"/>
    </xf>
    <xf numFmtId="0" fontId="14" fillId="0" borderId="96" xfId="0" applyFont="1" applyBorder="1" applyAlignment="1">
      <alignment vertical="center" shrinkToFit="1"/>
    </xf>
    <xf numFmtId="49" fontId="13" fillId="0" borderId="2" xfId="0" quotePrefix="1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1" fontId="13" fillId="0" borderId="11" xfId="0" quotePrefix="1" applyNumberFormat="1" applyFon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1" fillId="0" borderId="97" xfId="0" applyFont="1" applyBorder="1" applyAlignment="1">
      <alignment horizontal="center" vertical="center" shrinkToFit="1"/>
    </xf>
    <xf numFmtId="0" fontId="11" fillId="0" borderId="98" xfId="0" applyFont="1" applyBorder="1" applyAlignment="1">
      <alignment horizontal="center" vertical="center" shrinkToFit="1"/>
    </xf>
    <xf numFmtId="2" fontId="22" fillId="0" borderId="83" xfId="0" applyNumberFormat="1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2" fontId="22" fillId="0" borderId="86" xfId="0" applyNumberFormat="1" applyFont="1" applyBorder="1" applyAlignment="1">
      <alignment horizontal="center" vertical="center"/>
    </xf>
    <xf numFmtId="2" fontId="21" fillId="0" borderId="86" xfId="0" applyNumberFormat="1" applyFont="1" applyBorder="1" applyAlignment="1">
      <alignment horizontal="left" vertical="center"/>
    </xf>
    <xf numFmtId="0" fontId="25" fillId="0" borderId="84" xfId="0" applyFont="1" applyBorder="1" applyAlignment="1">
      <alignment horizontal="left" vertical="center"/>
    </xf>
    <xf numFmtId="0" fontId="21" fillId="0" borderId="84" xfId="0" applyFont="1" applyBorder="1" applyAlignment="1">
      <alignment horizontal="left" vertical="center"/>
    </xf>
    <xf numFmtId="0" fontId="22" fillId="0" borderId="83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shrinkToFit="1"/>
    </xf>
    <xf numFmtId="0" fontId="21" fillId="0" borderId="85" xfId="0" applyFont="1" applyBorder="1" applyAlignment="1">
      <alignment horizontal="left" vertical="center"/>
    </xf>
    <xf numFmtId="2" fontId="22" fillId="0" borderId="83" xfId="0" applyNumberFormat="1" applyFont="1" applyBorder="1" applyAlignment="1">
      <alignment horizontal="left" vertical="center"/>
    </xf>
    <xf numFmtId="0" fontId="22" fillId="0" borderId="84" xfId="0" applyFont="1" applyBorder="1" applyAlignment="1">
      <alignment horizontal="left" vertical="center"/>
    </xf>
    <xf numFmtId="0" fontId="21" fillId="0" borderId="83" xfId="0" applyFont="1" applyBorder="1" applyAlignment="1">
      <alignment horizontal="left" vertical="center"/>
    </xf>
    <xf numFmtId="0" fontId="21" fillId="0" borderId="87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1" fontId="13" fillId="0" borderId="7" xfId="0" quotePrefix="1" applyNumberFormat="1" applyFont="1" applyBorder="1" applyAlignment="1">
      <alignment horizontal="center" vertical="center" shrinkToFit="1"/>
    </xf>
    <xf numFmtId="0" fontId="22" fillId="0" borderId="32" xfId="0" applyFont="1" applyBorder="1" applyAlignment="1">
      <alignment vertical="center"/>
    </xf>
    <xf numFmtId="0" fontId="37" fillId="0" borderId="78" xfId="0" applyFont="1" applyBorder="1" applyAlignment="1">
      <alignment horizont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1" fontId="13" fillId="0" borderId="9" xfId="0" quotePrefix="1" applyNumberFormat="1" applyFont="1" applyBorder="1" applyAlignment="1">
      <alignment horizontal="center" vertical="center" shrinkToFit="1"/>
    </xf>
    <xf numFmtId="1" fontId="22" fillId="0" borderId="9" xfId="0" quotePrefix="1" applyNumberFormat="1" applyFont="1" applyBorder="1" applyAlignment="1">
      <alignment horizontal="center" vertical="center" shrinkToFit="1"/>
    </xf>
    <xf numFmtId="1" fontId="22" fillId="0" borderId="11" xfId="0" quotePrefix="1" applyNumberFormat="1" applyFont="1" applyBorder="1" applyAlignment="1">
      <alignment horizontal="center" vertical="center" shrinkToFit="1"/>
    </xf>
    <xf numFmtId="1" fontId="22" fillId="0" borderId="7" xfId="0" quotePrefix="1" applyNumberFormat="1" applyFont="1" applyBorder="1" applyAlignment="1">
      <alignment horizontal="center" vertical="center" shrinkToFit="1"/>
    </xf>
    <xf numFmtId="1" fontId="22" fillId="0" borderId="15" xfId="0" quotePrefix="1" applyNumberFormat="1" applyFont="1" applyBorder="1" applyAlignment="1">
      <alignment horizontal="center" vertical="center" shrinkToFit="1"/>
    </xf>
    <xf numFmtId="1" fontId="13" fillId="0" borderId="13" xfId="0" quotePrefix="1" applyNumberFormat="1" applyFont="1" applyBorder="1" applyAlignment="1">
      <alignment horizontal="center" vertical="center" shrinkToFit="1"/>
    </xf>
    <xf numFmtId="1" fontId="13" fillId="0" borderId="4" xfId="0" quotePrefix="1" applyNumberFormat="1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2" fillId="0" borderId="36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2" fontId="46" fillId="0" borderId="28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2" fontId="46" fillId="0" borderId="26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2" fontId="48" fillId="0" borderId="31" xfId="0" applyNumberFormat="1" applyFont="1" applyBorder="1" applyAlignment="1">
      <alignment horizontal="left" vertical="center"/>
    </xf>
    <xf numFmtId="2" fontId="22" fillId="0" borderId="5" xfId="0" applyNumberFormat="1" applyFont="1" applyBorder="1" applyAlignment="1">
      <alignment horizontal="center" vertical="center"/>
    </xf>
    <xf numFmtId="2" fontId="48" fillId="0" borderId="86" xfId="0" applyNumberFormat="1" applyFont="1" applyBorder="1" applyAlignment="1">
      <alignment horizontal="left" vertical="center"/>
    </xf>
    <xf numFmtId="49" fontId="22" fillId="0" borderId="15" xfId="0" quotePrefix="1" applyNumberFormat="1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/>
    </xf>
    <xf numFmtId="2" fontId="22" fillId="0" borderId="84" xfId="0" applyNumberFormat="1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2" fontId="22" fillId="0" borderId="85" xfId="0" applyNumberFormat="1" applyFont="1" applyBorder="1" applyAlignment="1">
      <alignment horizontal="center" vertical="center"/>
    </xf>
    <xf numFmtId="2" fontId="22" fillId="0" borderId="32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9" fillId="0" borderId="2" xfId="0" applyFont="1" applyBorder="1" applyAlignment="1">
      <alignment horizontal="center" vertical="center"/>
    </xf>
    <xf numFmtId="0" fontId="47" fillId="0" borderId="34" xfId="0" applyFont="1" applyBorder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6" fillId="0" borderId="35" xfId="0" applyFont="1" applyBorder="1" applyAlignment="1">
      <alignment vertical="center"/>
    </xf>
    <xf numFmtId="0" fontId="56" fillId="0" borderId="45" xfId="0" applyFont="1" applyBorder="1" applyAlignment="1">
      <alignment vertical="center"/>
    </xf>
    <xf numFmtId="0" fontId="53" fillId="0" borderId="2" xfId="0" applyFont="1" applyBorder="1" applyAlignment="1">
      <alignment horizontal="center" vertical="center"/>
    </xf>
    <xf numFmtId="0" fontId="57" fillId="0" borderId="29" xfId="0" applyFont="1" applyBorder="1" applyAlignment="1">
      <alignment vertical="center"/>
    </xf>
    <xf numFmtId="0" fontId="56" fillId="0" borderId="29" xfId="0" applyFont="1" applyBorder="1" applyAlignment="1">
      <alignment vertical="center"/>
    </xf>
    <xf numFmtId="0" fontId="56" fillId="0" borderId="43" xfId="0" applyFont="1" applyBorder="1" applyAlignment="1">
      <alignment vertical="center"/>
    </xf>
    <xf numFmtId="0" fontId="59" fillId="2" borderId="8" xfId="0" applyFont="1" applyFill="1" applyBorder="1" applyAlignment="1">
      <alignment vertical="center" shrinkToFit="1"/>
    </xf>
    <xf numFmtId="0" fontId="59" fillId="2" borderId="9" xfId="0" applyFont="1" applyFill="1" applyBorder="1" applyAlignment="1">
      <alignment vertical="center" shrinkToFit="1"/>
    </xf>
    <xf numFmtId="0" fontId="53" fillId="2" borderId="2" xfId="0" applyFont="1" applyFill="1" applyBorder="1" applyAlignment="1">
      <alignment horizontal="center" vertical="center"/>
    </xf>
    <xf numFmtId="49" fontId="58" fillId="2" borderId="9" xfId="0" quotePrefix="1" applyNumberFormat="1" applyFont="1" applyFill="1" applyBorder="1" applyAlignment="1">
      <alignment horizontal="center" vertical="center" shrinkToFit="1"/>
    </xf>
    <xf numFmtId="0" fontId="59" fillId="2" borderId="2" xfId="0" applyFont="1" applyFill="1" applyBorder="1" applyAlignment="1">
      <alignment horizontal="center" vertical="center" shrinkToFit="1"/>
    </xf>
    <xf numFmtId="0" fontId="55" fillId="2" borderId="9" xfId="0" applyFont="1" applyFill="1" applyBorder="1" applyAlignment="1">
      <alignment horizontal="center" vertical="center" shrinkToFit="1"/>
    </xf>
    <xf numFmtId="0" fontId="55" fillId="2" borderId="2" xfId="0" applyFont="1" applyFill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49" fontId="53" fillId="0" borderId="4" xfId="0" quotePrefix="1" applyNumberFormat="1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center" vertical="center" shrinkToFit="1"/>
    </xf>
    <xf numFmtId="0" fontId="53" fillId="0" borderId="10" xfId="0" applyFont="1" applyBorder="1" applyAlignment="1">
      <alignment vertical="center" shrinkToFit="1"/>
    </xf>
    <xf numFmtId="0" fontId="53" fillId="0" borderId="11" xfId="0" applyFont="1" applyBorder="1" applyAlignment="1">
      <alignment vertical="center" shrinkToFit="1"/>
    </xf>
    <xf numFmtId="0" fontId="53" fillId="0" borderId="11" xfId="0" applyFont="1" applyBorder="1" applyAlignment="1">
      <alignment horizontal="center" vertical="center" shrinkToFit="1"/>
    </xf>
    <xf numFmtId="49" fontId="53" fillId="0" borderId="13" xfId="0" quotePrefix="1" applyNumberFormat="1" applyFont="1" applyBorder="1" applyAlignment="1">
      <alignment horizontal="center" vertical="center" shrinkToFit="1"/>
    </xf>
    <xf numFmtId="0" fontId="53" fillId="0" borderId="5" xfId="0" applyFont="1" applyBorder="1" applyAlignment="1">
      <alignment horizontal="center" vertical="center" shrinkToFit="1"/>
    </xf>
    <xf numFmtId="0" fontId="53" fillId="0" borderId="12" xfId="0" applyFont="1" applyBorder="1" applyAlignment="1">
      <alignment vertical="center" shrinkToFit="1"/>
    </xf>
    <xf numFmtId="0" fontId="53" fillId="0" borderId="13" xfId="0" applyFont="1" applyBorder="1" applyAlignment="1">
      <alignment vertical="center" shrinkToFit="1"/>
    </xf>
    <xf numFmtId="0" fontId="61" fillId="0" borderId="13" xfId="0" applyFont="1" applyBorder="1" applyAlignment="1">
      <alignment horizontal="center" vertical="center" shrinkToFit="1"/>
    </xf>
    <xf numFmtId="0" fontId="62" fillId="0" borderId="2" xfId="0" applyFont="1" applyBorder="1" applyAlignment="1">
      <alignment horizontal="center" vertical="center"/>
    </xf>
    <xf numFmtId="49" fontId="53" fillId="0" borderId="9" xfId="0" quotePrefix="1" applyNumberFormat="1" applyFont="1" applyBorder="1" applyAlignment="1">
      <alignment horizontal="center" vertical="center" shrinkToFit="1"/>
    </xf>
    <xf numFmtId="0" fontId="53" fillId="0" borderId="2" xfId="0" applyFont="1" applyBorder="1" applyAlignment="1">
      <alignment horizontal="center" vertical="center" shrinkToFit="1"/>
    </xf>
    <xf numFmtId="0" fontId="53" fillId="0" borderId="8" xfId="0" applyFont="1" applyBorder="1" applyAlignment="1">
      <alignment vertical="center" shrinkToFit="1"/>
    </xf>
    <xf numFmtId="0" fontId="53" fillId="0" borderId="9" xfId="0" applyFont="1" applyBorder="1" applyAlignment="1">
      <alignment vertical="center" shrinkToFit="1"/>
    </xf>
    <xf numFmtId="0" fontId="53" fillId="0" borderId="9" xfId="0" applyFont="1" applyBorder="1" applyAlignment="1">
      <alignment horizontal="center" vertical="center" shrinkToFit="1"/>
    </xf>
    <xf numFmtId="0" fontId="56" fillId="0" borderId="2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49" fontId="53" fillId="0" borderId="11" xfId="0" quotePrefix="1" applyNumberFormat="1" applyFont="1" applyBorder="1" applyAlignment="1">
      <alignment horizontal="center" vertical="center" shrinkToFit="1"/>
    </xf>
    <xf numFmtId="0" fontId="32" fillId="0" borderId="90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44" fillId="0" borderId="61" xfId="0" applyFont="1" applyBorder="1" applyAlignment="1">
      <alignment horizontal="left"/>
    </xf>
    <xf numFmtId="0" fontId="44" fillId="0" borderId="64" xfId="0" applyFont="1" applyBorder="1" applyAlignment="1">
      <alignment horizontal="left"/>
    </xf>
    <xf numFmtId="0" fontId="44" fillId="0" borderId="57" xfId="0" applyFont="1" applyBorder="1" applyAlignment="1">
      <alignment horizontal="left"/>
    </xf>
    <xf numFmtId="0" fontId="44" fillId="0" borderId="49" xfId="0" applyFont="1" applyBorder="1" applyAlignment="1">
      <alignment horizontal="left"/>
    </xf>
    <xf numFmtId="0" fontId="44" fillId="0" borderId="57" xfId="0" applyFont="1" applyBorder="1"/>
    <xf numFmtId="0" fontId="44" fillId="0" borderId="68" xfId="0" applyFont="1" applyBorder="1"/>
    <xf numFmtId="0" fontId="45" fillId="0" borderId="68" xfId="0" applyFont="1" applyBorder="1"/>
    <xf numFmtId="0" fontId="44" fillId="0" borderId="75" xfId="0" applyFont="1" applyBorder="1" applyAlignment="1">
      <alignment horizontal="left"/>
    </xf>
    <xf numFmtId="0" fontId="65" fillId="0" borderId="0" xfId="0" applyFont="1" applyAlignment="1">
      <alignment vertical="center"/>
    </xf>
    <xf numFmtId="49" fontId="66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49" fontId="70" fillId="0" borderId="0" xfId="0" applyNumberFormat="1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0" fontId="65" fillId="0" borderId="0" xfId="0" applyFont="1" applyAlignment="1">
      <alignment horizontal="left" vertical="center"/>
    </xf>
    <xf numFmtId="0" fontId="65" fillId="0" borderId="0" xfId="0" applyFont="1" applyAlignment="1">
      <alignment horizontal="right" vertical="center"/>
    </xf>
    <xf numFmtId="1" fontId="69" fillId="0" borderId="19" xfId="0" applyNumberFormat="1" applyFont="1" applyBorder="1" applyAlignment="1">
      <alignment horizontal="center" vertical="center"/>
    </xf>
    <xf numFmtId="1" fontId="69" fillId="0" borderId="0" xfId="0" applyNumberFormat="1" applyFont="1" applyAlignment="1">
      <alignment vertical="center"/>
    </xf>
    <xf numFmtId="0" fontId="72" fillId="0" borderId="65" xfId="0" applyFont="1" applyBorder="1" applyAlignment="1">
      <alignment horizontal="left" vertical="center" shrinkToFit="1"/>
    </xf>
    <xf numFmtId="0" fontId="75" fillId="0" borderId="0" xfId="0" applyFont="1" applyAlignment="1">
      <alignment vertical="center"/>
    </xf>
    <xf numFmtId="0" fontId="72" fillId="0" borderId="19" xfId="0" applyFont="1" applyBorder="1" applyAlignment="1">
      <alignment horizontal="center" vertical="center" shrinkToFit="1"/>
    </xf>
    <xf numFmtId="0" fontId="72" fillId="0" borderId="92" xfId="0" applyFont="1" applyBorder="1" applyAlignment="1">
      <alignment horizontal="center" vertical="center" shrinkToFit="1"/>
    </xf>
    <xf numFmtId="15" fontId="76" fillId="2" borderId="100" xfId="0" applyNumberFormat="1" applyFont="1" applyFill="1" applyBorder="1" applyAlignment="1">
      <alignment horizontal="center" vertical="center" shrinkToFit="1"/>
    </xf>
    <xf numFmtId="2" fontId="53" fillId="0" borderId="34" xfId="0" applyNumberFormat="1" applyFont="1" applyBorder="1" applyAlignment="1">
      <alignment horizontal="left" vertical="center"/>
    </xf>
    <xf numFmtId="0" fontId="53" fillId="0" borderId="35" xfId="0" applyFont="1" applyBorder="1" applyAlignment="1">
      <alignment horizontal="center" vertical="center"/>
    </xf>
    <xf numFmtId="0" fontId="56" fillId="0" borderId="35" xfId="0" applyFont="1" applyBorder="1" applyAlignment="1">
      <alignment horizontal="center" vertical="center"/>
    </xf>
    <xf numFmtId="0" fontId="56" fillId="0" borderId="39" xfId="0" applyFont="1" applyBorder="1" applyAlignment="1">
      <alignment horizontal="center" vertical="center" shrinkToFit="1"/>
    </xf>
    <xf numFmtId="0" fontId="53" fillId="0" borderId="28" xfId="0" applyFont="1" applyBorder="1" applyAlignment="1">
      <alignment horizontal="left" vertical="center"/>
    </xf>
    <xf numFmtId="2" fontId="53" fillId="0" borderId="29" xfId="0" applyNumberFormat="1" applyFont="1" applyBorder="1" applyAlignment="1">
      <alignment horizontal="center" vertical="center"/>
    </xf>
    <xf numFmtId="2" fontId="57" fillId="0" borderId="29" xfId="0" applyNumberFormat="1" applyFont="1" applyBorder="1" applyAlignment="1">
      <alignment horizontal="center" vertical="center"/>
    </xf>
    <xf numFmtId="0" fontId="56" fillId="0" borderId="30" xfId="0" applyFont="1" applyBorder="1" applyAlignment="1">
      <alignment horizontal="center" vertical="center" shrinkToFit="1"/>
    </xf>
    <xf numFmtId="0" fontId="53" fillId="0" borderId="29" xfId="0" applyFont="1" applyBorder="1" applyAlignment="1">
      <alignment horizontal="left" vertical="center"/>
    </xf>
    <xf numFmtId="0" fontId="53" fillId="0" borderId="29" xfId="0" applyFont="1" applyBorder="1" applyAlignment="1">
      <alignment horizontal="center" vertical="center"/>
    </xf>
    <xf numFmtId="0" fontId="56" fillId="0" borderId="29" xfId="0" applyFont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/>
    </xf>
    <xf numFmtId="0" fontId="55" fillId="2" borderId="100" xfId="0" applyFont="1" applyFill="1" applyBorder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15" fontId="76" fillId="2" borderId="4" xfId="0" applyNumberFormat="1" applyFont="1" applyFill="1" applyBorder="1" applyAlignment="1">
      <alignment horizontal="center" vertical="center" shrinkToFit="1"/>
    </xf>
    <xf numFmtId="0" fontId="53" fillId="0" borderId="31" xfId="0" applyFont="1" applyBorder="1" applyAlignment="1">
      <alignment horizontal="left" vertical="center"/>
    </xf>
    <xf numFmtId="0" fontId="53" fillId="0" borderId="32" xfId="0" applyFont="1" applyBorder="1" applyAlignment="1">
      <alignment horizontal="left" vertical="center"/>
    </xf>
    <xf numFmtId="0" fontId="53" fillId="0" borderId="32" xfId="0" applyFont="1" applyBorder="1" applyAlignment="1">
      <alignment horizontal="center" vertical="center"/>
    </xf>
    <xf numFmtId="0" fontId="56" fillId="0" borderId="32" xfId="0" applyFont="1" applyBorder="1" applyAlignment="1">
      <alignment horizontal="center" vertical="center"/>
    </xf>
    <xf numFmtId="0" fontId="56" fillId="0" borderId="32" xfId="0" applyFont="1" applyBorder="1" applyAlignment="1">
      <alignment vertical="center"/>
    </xf>
    <xf numFmtId="0" fontId="56" fillId="0" borderId="44" xfId="0" applyFont="1" applyBorder="1" applyAlignment="1">
      <alignment vertical="center"/>
    </xf>
    <xf numFmtId="0" fontId="56" fillId="0" borderId="33" xfId="0" applyFont="1" applyBorder="1" applyAlignment="1">
      <alignment horizontal="center" vertical="center" shrinkToFit="1"/>
    </xf>
    <xf numFmtId="0" fontId="60" fillId="0" borderId="5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53" fillId="0" borderId="104" xfId="0" applyFont="1" applyBorder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49" fontId="53" fillId="0" borderId="2" xfId="0" quotePrefix="1" applyNumberFormat="1" applyFont="1" applyBorder="1" applyAlignment="1">
      <alignment horizontal="center" vertical="center" shrinkToFit="1"/>
    </xf>
    <xf numFmtId="2" fontId="53" fillId="0" borderId="101" xfId="0" applyNumberFormat="1" applyFont="1" applyBorder="1" applyAlignment="1">
      <alignment horizontal="center" vertical="center"/>
    </xf>
    <xf numFmtId="49" fontId="77" fillId="0" borderId="13" xfId="0" quotePrefix="1" applyNumberFormat="1" applyFont="1" applyBorder="1" applyAlignment="1">
      <alignment horizontal="center" vertical="center" shrinkToFit="1"/>
    </xf>
    <xf numFmtId="0" fontId="77" fillId="0" borderId="5" xfId="0" applyFont="1" applyBorder="1" applyAlignment="1">
      <alignment horizontal="center" vertical="center" shrinkToFit="1"/>
    </xf>
    <xf numFmtId="0" fontId="77" fillId="0" borderId="12" xfId="0" applyFont="1" applyBorder="1" applyAlignment="1">
      <alignment vertical="center" shrinkToFit="1"/>
    </xf>
    <xf numFmtId="0" fontId="77" fillId="0" borderId="13" xfId="0" applyFont="1" applyBorder="1" applyAlignment="1">
      <alignment vertical="center" shrinkToFit="1"/>
    </xf>
    <xf numFmtId="0" fontId="77" fillId="0" borderId="13" xfId="0" applyFont="1" applyBorder="1" applyAlignment="1">
      <alignment horizontal="center" vertical="center" shrinkToFit="1"/>
    </xf>
    <xf numFmtId="0" fontId="77" fillId="0" borderId="104" xfId="0" applyFont="1" applyBorder="1" applyAlignment="1">
      <alignment horizontal="center" vertical="center"/>
    </xf>
    <xf numFmtId="49" fontId="77" fillId="0" borderId="9" xfId="0" quotePrefix="1" applyNumberFormat="1" applyFont="1" applyBorder="1" applyAlignment="1">
      <alignment horizontal="center" vertical="center" shrinkToFit="1"/>
    </xf>
    <xf numFmtId="0" fontId="77" fillId="0" borderId="2" xfId="0" applyFont="1" applyBorder="1" applyAlignment="1">
      <alignment horizontal="center" vertical="center" shrinkToFit="1"/>
    </xf>
    <xf numFmtId="0" fontId="77" fillId="0" borderId="8" xfId="0" applyFont="1" applyBorder="1" applyAlignment="1">
      <alignment horizontal="left" vertical="center" shrinkToFit="1"/>
    </xf>
    <xf numFmtId="0" fontId="77" fillId="0" borderId="9" xfId="0" applyFont="1" applyBorder="1" applyAlignment="1">
      <alignment vertical="center" shrinkToFit="1"/>
    </xf>
    <xf numFmtId="0" fontId="77" fillId="0" borderId="9" xfId="0" applyFont="1" applyBorder="1" applyAlignment="1">
      <alignment horizontal="center" vertical="center" shrinkToFit="1"/>
    </xf>
    <xf numFmtId="0" fontId="77" fillId="0" borderId="100" xfId="0" applyFont="1" applyBorder="1" applyAlignment="1">
      <alignment horizontal="center" vertical="center"/>
    </xf>
    <xf numFmtId="49" fontId="62" fillId="0" borderId="9" xfId="0" quotePrefix="1" applyNumberFormat="1" applyFont="1" applyBorder="1" applyAlignment="1">
      <alignment horizontal="center" vertical="center" shrinkToFit="1"/>
    </xf>
    <xf numFmtId="0" fontId="62" fillId="0" borderId="2" xfId="0" applyFont="1" applyBorder="1" applyAlignment="1">
      <alignment horizontal="center" vertical="center" shrinkToFit="1"/>
    </xf>
    <xf numFmtId="0" fontId="62" fillId="0" borderId="8" xfId="0" applyFont="1" applyBorder="1" applyAlignment="1">
      <alignment horizontal="left" vertical="center" shrinkToFit="1"/>
    </xf>
    <xf numFmtId="0" fontId="62" fillId="0" borderId="9" xfId="0" applyFont="1" applyBorder="1" applyAlignment="1">
      <alignment vertical="center" shrinkToFit="1"/>
    </xf>
    <xf numFmtId="0" fontId="62" fillId="0" borderId="9" xfId="0" applyFont="1" applyBorder="1" applyAlignment="1">
      <alignment horizontal="center" vertical="center" shrinkToFit="1"/>
    </xf>
    <xf numFmtId="0" fontId="62" fillId="0" borderId="100" xfId="0" applyFont="1" applyBorder="1" applyAlignment="1">
      <alignment horizontal="center" vertical="center"/>
    </xf>
    <xf numFmtId="0" fontId="62" fillId="0" borderId="8" xfId="0" applyFont="1" applyBorder="1" applyAlignment="1">
      <alignment vertical="center" shrinkToFit="1"/>
    </xf>
    <xf numFmtId="49" fontId="61" fillId="0" borderId="11" xfId="0" quotePrefix="1" applyNumberFormat="1" applyFont="1" applyBorder="1" applyAlignment="1">
      <alignment horizontal="center" vertical="center" shrinkToFit="1"/>
    </xf>
    <xf numFmtId="0" fontId="61" fillId="0" borderId="4" xfId="0" applyFont="1" applyBorder="1" applyAlignment="1">
      <alignment horizontal="center" vertical="center" shrinkToFit="1"/>
    </xf>
    <xf numFmtId="0" fontId="61" fillId="0" borderId="10" xfId="0" applyFont="1" applyBorder="1" applyAlignment="1">
      <alignment vertical="center" shrinkToFit="1"/>
    </xf>
    <xf numFmtId="0" fontId="61" fillId="0" borderId="11" xfId="0" applyFont="1" applyBorder="1" applyAlignment="1">
      <alignment vertical="center" shrinkToFit="1"/>
    </xf>
    <xf numFmtId="0" fontId="61" fillId="0" borderId="11" xfId="0" applyFont="1" applyBorder="1" applyAlignment="1">
      <alignment horizontal="center" vertical="center" shrinkToFit="1"/>
    </xf>
    <xf numFmtId="0" fontId="61" fillId="0" borderId="101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49" fontId="61" fillId="0" borderId="7" xfId="0" quotePrefix="1" applyNumberFormat="1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1" fillId="0" borderId="6" xfId="0" applyFont="1" applyBorder="1" applyAlignment="1">
      <alignment vertical="center" shrinkToFit="1"/>
    </xf>
    <xf numFmtId="0" fontId="61" fillId="0" borderId="7" xfId="0" applyFont="1" applyBorder="1" applyAlignment="1">
      <alignment vertical="center" shrinkToFit="1"/>
    </xf>
    <xf numFmtId="0" fontId="61" fillId="0" borderId="7" xfId="0" applyFont="1" applyBorder="1" applyAlignment="1">
      <alignment horizontal="center" vertical="center" shrinkToFit="1"/>
    </xf>
    <xf numFmtId="2" fontId="61" fillId="0" borderId="105" xfId="0" applyNumberFormat="1" applyFont="1" applyBorder="1" applyAlignment="1">
      <alignment horizontal="center" vertical="center"/>
    </xf>
    <xf numFmtId="2" fontId="61" fillId="0" borderId="104" xfId="0" applyNumberFormat="1" applyFont="1" applyBorder="1" applyAlignment="1">
      <alignment horizontal="center" vertical="center"/>
    </xf>
    <xf numFmtId="2" fontId="61" fillId="0" borderId="5" xfId="0" applyNumberFormat="1" applyFont="1" applyBorder="1" applyAlignment="1">
      <alignment horizontal="center" vertical="center"/>
    </xf>
    <xf numFmtId="49" fontId="61" fillId="0" borderId="9" xfId="0" quotePrefix="1" applyNumberFormat="1" applyFont="1" applyBorder="1" applyAlignment="1">
      <alignment horizontal="center" vertical="center" shrinkToFit="1"/>
    </xf>
    <xf numFmtId="0" fontId="61" fillId="0" borderId="2" xfId="0" applyFont="1" applyBorder="1" applyAlignment="1">
      <alignment horizontal="center" vertical="center" shrinkToFit="1"/>
    </xf>
    <xf numFmtId="0" fontId="61" fillId="0" borderId="8" xfId="0" applyFont="1" applyBorder="1" applyAlignment="1">
      <alignment vertical="center" shrinkToFit="1"/>
    </xf>
    <xf numFmtId="0" fontId="61" fillId="0" borderId="9" xfId="0" applyFont="1" applyBorder="1" applyAlignment="1">
      <alignment vertical="center" shrinkToFit="1"/>
    </xf>
    <xf numFmtId="0" fontId="61" fillId="0" borderId="9" xfId="0" applyFont="1" applyBorder="1" applyAlignment="1">
      <alignment horizontal="center" vertical="center" shrinkToFit="1"/>
    </xf>
    <xf numFmtId="0" fontId="61" fillId="0" borderId="100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shrinkToFit="1"/>
    </xf>
    <xf numFmtId="0" fontId="61" fillId="0" borderId="12" xfId="0" applyFont="1" applyBorder="1" applyAlignment="1">
      <alignment vertical="center" shrinkToFit="1"/>
    </xf>
    <xf numFmtId="0" fontId="61" fillId="0" borderId="13" xfId="0" applyFont="1" applyBorder="1" applyAlignment="1">
      <alignment vertical="center" shrinkToFit="1"/>
    </xf>
    <xf numFmtId="0" fontId="56" fillId="0" borderId="91" xfId="0" applyFont="1" applyBorder="1" applyAlignment="1">
      <alignment horizontal="center" vertical="center"/>
    </xf>
    <xf numFmtId="49" fontId="56" fillId="0" borderId="91" xfId="0" quotePrefix="1" applyNumberFormat="1" applyFont="1" applyBorder="1" applyAlignment="1">
      <alignment horizontal="center" vertical="center" shrinkToFit="1"/>
    </xf>
    <xf numFmtId="0" fontId="78" fillId="0" borderId="91" xfId="0" applyFont="1" applyBorder="1" applyAlignment="1">
      <alignment horizontal="center" vertical="center" shrinkToFit="1"/>
    </xf>
    <xf numFmtId="0" fontId="78" fillId="0" borderId="91" xfId="0" applyFont="1" applyBorder="1" applyAlignment="1">
      <alignment vertical="center" shrinkToFit="1"/>
    </xf>
    <xf numFmtId="0" fontId="56" fillId="0" borderId="91" xfId="0" applyFont="1" applyBorder="1" applyAlignment="1">
      <alignment vertical="center"/>
    </xf>
    <xf numFmtId="0" fontId="56" fillId="0" borderId="91" xfId="0" applyFont="1" applyBorder="1" applyAlignment="1">
      <alignment horizontal="center" vertical="center" shrinkToFit="1"/>
    </xf>
    <xf numFmtId="0" fontId="56" fillId="0" borderId="0" xfId="0" applyFont="1" applyAlignment="1">
      <alignment vertical="center"/>
    </xf>
    <xf numFmtId="0" fontId="79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79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62" fillId="0" borderId="0" xfId="0" applyFont="1" applyAlignment="1">
      <alignment vertical="center"/>
    </xf>
    <xf numFmtId="0" fontId="80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49" fontId="80" fillId="0" borderId="0" xfId="0" applyNumberFormat="1" applyFont="1" applyAlignment="1">
      <alignment horizontal="center" vertical="center"/>
    </xf>
    <xf numFmtId="0" fontId="81" fillId="0" borderId="0" xfId="0" applyFont="1" applyAlignment="1">
      <alignment vertical="center"/>
    </xf>
    <xf numFmtId="49" fontId="81" fillId="0" borderId="0" xfId="0" applyNumberFormat="1" applyFont="1" applyAlignment="1">
      <alignment horizontal="center" vertical="center"/>
    </xf>
    <xf numFmtId="0" fontId="80" fillId="0" borderId="0" xfId="0" applyFont="1" applyAlignment="1">
      <alignment horizontal="left" vertical="center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49" fontId="65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center" vertical="center" shrinkToFit="1"/>
    </xf>
    <xf numFmtId="0" fontId="84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vertical="center"/>
    </xf>
    <xf numFmtId="2" fontId="84" fillId="0" borderId="0" xfId="0" applyNumberFormat="1" applyFont="1" applyAlignment="1">
      <alignment vertical="center"/>
    </xf>
    <xf numFmtId="0" fontId="85" fillId="0" borderId="28" xfId="0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3" borderId="92" xfId="0" applyFont="1" applyFill="1" applyBorder="1" applyAlignment="1">
      <alignment horizontal="center" vertical="center"/>
    </xf>
    <xf numFmtId="0" fontId="86" fillId="3" borderId="92" xfId="0" applyFont="1" applyFill="1" applyBorder="1" applyAlignment="1">
      <alignment horizontal="center" vertical="center"/>
    </xf>
    <xf numFmtId="0" fontId="31" fillId="4" borderId="92" xfId="0" applyFont="1" applyFill="1" applyBorder="1" applyAlignment="1">
      <alignment horizontal="center" vertical="center"/>
    </xf>
    <xf numFmtId="0" fontId="31" fillId="5" borderId="92" xfId="0" applyFont="1" applyFill="1" applyBorder="1" applyAlignment="1">
      <alignment horizontal="center" vertical="center"/>
    </xf>
    <xf numFmtId="0" fontId="86" fillId="6" borderId="92" xfId="0" applyFont="1" applyFill="1" applyBorder="1" applyAlignment="1">
      <alignment horizontal="center" vertical="center"/>
    </xf>
    <xf numFmtId="188" fontId="38" fillId="0" borderId="0" xfId="0" applyNumberFormat="1" applyFont="1" applyAlignment="1">
      <alignment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87" fillId="0" borderId="28" xfId="0" applyFont="1" applyBorder="1" applyAlignment="1">
      <alignment horizontal="left" vertical="center"/>
    </xf>
    <xf numFmtId="0" fontId="88" fillId="0" borderId="28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 shrinkToFit="1"/>
    </xf>
    <xf numFmtId="0" fontId="13" fillId="0" borderId="19" xfId="0" applyFont="1" applyBorder="1" applyAlignment="1">
      <alignment vertical="center" shrinkToFit="1"/>
    </xf>
    <xf numFmtId="0" fontId="13" fillId="0" borderId="96" xfId="0" applyFont="1" applyBorder="1" applyAlignment="1">
      <alignment vertical="center" shrinkToFit="1"/>
    </xf>
    <xf numFmtId="0" fontId="87" fillId="0" borderId="29" xfId="0" applyFont="1" applyBorder="1" applyAlignment="1">
      <alignment horizontal="center" vertical="center"/>
    </xf>
    <xf numFmtId="2" fontId="88" fillId="0" borderId="28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shrinkToFit="1"/>
    </xf>
    <xf numFmtId="2" fontId="13" fillId="0" borderId="26" xfId="0" applyNumberFormat="1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87" fillId="0" borderId="31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1" fontId="13" fillId="0" borderId="15" xfId="0" quotePrefix="1" applyNumberFormat="1" applyFont="1" applyBorder="1" applyAlignment="1">
      <alignment horizontal="center" vertical="center" shrinkToFit="1"/>
    </xf>
    <xf numFmtId="0" fontId="85" fillId="0" borderId="36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89" fillId="0" borderId="28" xfId="0" applyFont="1" applyBorder="1" applyAlignment="1">
      <alignment horizontal="center" vertical="center"/>
    </xf>
    <xf numFmtId="0" fontId="90" fillId="0" borderId="31" xfId="0" applyFont="1" applyBorder="1" applyAlignment="1">
      <alignment vertical="center"/>
    </xf>
    <xf numFmtId="1" fontId="13" fillId="0" borderId="7" xfId="0" applyNumberFormat="1" applyFont="1" applyBorder="1" applyAlignment="1">
      <alignment horizontal="center" vertical="center" shrinkToFit="1"/>
    </xf>
    <xf numFmtId="0" fontId="32" fillId="0" borderId="53" xfId="0" applyFont="1" applyBorder="1"/>
    <xf numFmtId="1" fontId="13" fillId="0" borderId="96" xfId="0" quotePrefix="1" applyNumberFormat="1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2" fontId="88" fillId="0" borderId="31" xfId="0" applyNumberFormat="1" applyFont="1" applyBorder="1" applyAlignment="1">
      <alignment horizontal="left" vertical="center"/>
    </xf>
    <xf numFmtId="2" fontId="21" fillId="0" borderId="84" xfId="0" applyNumberFormat="1" applyFont="1" applyBorder="1" applyAlignment="1">
      <alignment horizontal="left" vertical="center"/>
    </xf>
    <xf numFmtId="2" fontId="21" fillId="0" borderId="29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15" fontId="76" fillId="2" borderId="104" xfId="0" applyNumberFormat="1" applyFont="1" applyFill="1" applyBorder="1" applyAlignment="1">
      <alignment horizontal="center" vertical="center" shrinkToFit="1"/>
    </xf>
    <xf numFmtId="1" fontId="22" fillId="0" borderId="2" xfId="0" quotePrefix="1" applyNumberFormat="1" applyFont="1" applyBorder="1" applyAlignment="1">
      <alignment horizontal="center" vertical="center" shrinkToFit="1"/>
    </xf>
    <xf numFmtId="1" fontId="22" fillId="0" borderId="13" xfId="0" quotePrefix="1" applyNumberFormat="1" applyFont="1" applyBorder="1" applyAlignment="1">
      <alignment horizontal="center" vertical="center" shrinkToFit="1"/>
    </xf>
    <xf numFmtId="1" fontId="22" fillId="0" borderId="4" xfId="0" quotePrefix="1" applyNumberFormat="1" applyFont="1" applyBorder="1" applyAlignment="1">
      <alignment horizontal="center" vertical="center" shrinkToFit="1"/>
    </xf>
    <xf numFmtId="1" fontId="22" fillId="0" borderId="103" xfId="0" quotePrefix="1" applyNumberFormat="1" applyFont="1" applyBorder="1" applyAlignment="1">
      <alignment horizontal="center" vertical="center" shrinkToFit="1"/>
    </xf>
    <xf numFmtId="0" fontId="22" fillId="0" borderId="92" xfId="0" applyFont="1" applyBorder="1" applyAlignment="1">
      <alignment horizontal="center" vertical="center" shrinkToFit="1"/>
    </xf>
    <xf numFmtId="0" fontId="22" fillId="0" borderId="106" xfId="0" applyFont="1" applyBorder="1" applyAlignment="1">
      <alignment vertical="center" shrinkToFit="1"/>
    </xf>
    <xf numFmtId="0" fontId="22" fillId="0" borderId="103" xfId="0" applyFont="1" applyBorder="1" applyAlignment="1">
      <alignment vertical="center" shrinkToFit="1"/>
    </xf>
    <xf numFmtId="0" fontId="22" fillId="0" borderId="103" xfId="0" applyFont="1" applyBorder="1" applyAlignment="1">
      <alignment horizontal="center" vertical="center" shrinkToFit="1"/>
    </xf>
    <xf numFmtId="0" fontId="22" fillId="0" borderId="107" xfId="0" applyFont="1" applyBorder="1" applyAlignment="1">
      <alignment horizontal="center" vertical="center"/>
    </xf>
    <xf numFmtId="0" fontId="22" fillId="0" borderId="108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13" fillId="0" borderId="108" xfId="0" applyFont="1" applyBorder="1" applyAlignment="1">
      <alignment horizontal="center" vertical="center"/>
    </xf>
    <xf numFmtId="0" fontId="13" fillId="0" borderId="108" xfId="0" applyFont="1" applyBorder="1" applyAlignment="1">
      <alignment vertical="center"/>
    </xf>
    <xf numFmtId="0" fontId="13" fillId="0" borderId="110" xfId="0" applyFont="1" applyBorder="1" applyAlignment="1">
      <alignment horizontal="center" vertical="center" shrinkToFit="1"/>
    </xf>
    <xf numFmtId="1" fontId="13" fillId="0" borderId="2" xfId="0" quotePrefix="1" applyNumberFormat="1" applyFont="1" applyBorder="1" applyAlignment="1">
      <alignment horizontal="center" vertical="center" shrinkToFit="1"/>
    </xf>
    <xf numFmtId="1" fontId="10" fillId="0" borderId="1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/>
    </xf>
    <xf numFmtId="0" fontId="12" fillId="0" borderId="9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92" xfId="0" applyFont="1" applyBorder="1" applyAlignment="1">
      <alignment horizontal="center" vertical="center" shrinkToFit="1"/>
    </xf>
    <xf numFmtId="0" fontId="68" fillId="0" borderId="92" xfId="0" applyFont="1" applyBorder="1" applyAlignment="1">
      <alignment horizontal="center" vertical="center" shrinkToFit="1"/>
    </xf>
    <xf numFmtId="0" fontId="72" fillId="0" borderId="92" xfId="0" applyFont="1" applyBorder="1" applyAlignment="1">
      <alignment horizontal="center" vertical="center" shrinkToFit="1"/>
    </xf>
    <xf numFmtId="0" fontId="72" fillId="0" borderId="102" xfId="0" applyFont="1" applyBorder="1" applyAlignment="1">
      <alignment horizontal="center" vertical="center" shrinkToFit="1"/>
    </xf>
    <xf numFmtId="0" fontId="72" fillId="0" borderId="103" xfId="0" applyFont="1" applyBorder="1" applyAlignment="1">
      <alignment horizontal="center" vertical="center" shrinkToFit="1"/>
    </xf>
    <xf numFmtId="0" fontId="72" fillId="0" borderId="59" xfId="0" applyFont="1" applyBorder="1" applyAlignment="1">
      <alignment horizontal="center" vertical="center"/>
    </xf>
    <xf numFmtId="0" fontId="72" fillId="0" borderId="91" xfId="0" applyFont="1" applyBorder="1" applyAlignment="1">
      <alignment horizontal="center" vertical="center"/>
    </xf>
    <xf numFmtId="0" fontId="72" fillId="0" borderId="67" xfId="0" applyFont="1" applyBorder="1" applyAlignment="1">
      <alignment horizontal="center" vertical="center"/>
    </xf>
    <xf numFmtId="0" fontId="72" fillId="0" borderId="71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9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74" fillId="0" borderId="16" xfId="0" applyFont="1" applyBorder="1" applyAlignment="1">
      <alignment horizontal="center" vertical="center" shrinkToFit="1"/>
    </xf>
    <xf numFmtId="0" fontId="74" fillId="0" borderId="17" xfId="0" applyFont="1" applyBorder="1" applyAlignment="1">
      <alignment horizontal="center" vertical="center" shrinkToFit="1"/>
    </xf>
    <xf numFmtId="0" fontId="72" fillId="0" borderId="16" xfId="0" applyFont="1" applyBorder="1" applyAlignment="1">
      <alignment horizontal="center" vertical="center" shrinkToFit="1"/>
    </xf>
    <xf numFmtId="0" fontId="72" fillId="0" borderId="17" xfId="0" applyFont="1" applyBorder="1" applyAlignment="1">
      <alignment horizontal="center" vertical="center" shrinkToFit="1"/>
    </xf>
    <xf numFmtId="0" fontId="69" fillId="0" borderId="16" xfId="0" applyFont="1" applyBorder="1" applyAlignment="1">
      <alignment horizontal="center" vertical="center" shrinkToFit="1"/>
    </xf>
    <xf numFmtId="0" fontId="69" fillId="0" borderId="17" xfId="0" applyFont="1" applyBorder="1" applyAlignment="1">
      <alignment horizontal="center" vertical="center" shrinkToFit="1"/>
    </xf>
    <xf numFmtId="0" fontId="73" fillId="0" borderId="16" xfId="0" applyFont="1" applyBorder="1" applyAlignment="1">
      <alignment horizontal="center" vertical="center"/>
    </xf>
    <xf numFmtId="0" fontId="73" fillId="0" borderId="17" xfId="0" applyFont="1" applyBorder="1" applyAlignment="1">
      <alignment horizontal="center" vertical="center"/>
    </xf>
    <xf numFmtId="0" fontId="74" fillId="0" borderId="59" xfId="0" applyFont="1" applyBorder="1" applyAlignment="1">
      <alignment horizontal="left" vertical="center"/>
    </xf>
    <xf numFmtId="0" fontId="74" fillId="0" borderId="71" xfId="0" applyFont="1" applyBorder="1" applyAlignment="1">
      <alignment horizontal="left" vertical="center"/>
    </xf>
    <xf numFmtId="0" fontId="74" fillId="0" borderId="67" xfId="0" applyFont="1" applyBorder="1" applyAlignment="1">
      <alignment horizontal="left" vertical="center"/>
    </xf>
    <xf numFmtId="0" fontId="74" fillId="0" borderId="96" xfId="0" applyFont="1" applyBorder="1" applyAlignment="1">
      <alignment horizontal="left" vertical="center"/>
    </xf>
    <xf numFmtId="0" fontId="36" fillId="0" borderId="59" xfId="0" applyFont="1" applyBorder="1" applyAlignment="1">
      <alignment horizontal="right"/>
    </xf>
    <xf numFmtId="0" fontId="36" fillId="0" borderId="71" xfId="0" applyFont="1" applyBorder="1" applyAlignment="1">
      <alignment horizontal="right"/>
    </xf>
    <xf numFmtId="0" fontId="34" fillId="0" borderId="60" xfId="0" applyFont="1" applyBorder="1" applyAlignment="1">
      <alignment horizontal="center" shrinkToFit="1"/>
    </xf>
    <xf numFmtId="0" fontId="34" fillId="0" borderId="77" xfId="0" applyFont="1" applyBorder="1" applyAlignment="1">
      <alignment horizontal="center" shrinkToFit="1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188" fontId="63" fillId="0" borderId="64" xfId="0" applyNumberFormat="1" applyFont="1" applyBorder="1" applyAlignment="1">
      <alignment horizontal="center" vertical="center"/>
    </xf>
    <xf numFmtId="188" fontId="63" fillId="0" borderId="0" xfId="0" applyNumberFormat="1" applyFont="1" applyAlignment="1">
      <alignment horizontal="center" vertical="center"/>
    </xf>
    <xf numFmtId="188" fontId="63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/>
    </xf>
    <xf numFmtId="0" fontId="34" fillId="0" borderId="75" xfId="0" applyFont="1" applyBorder="1" applyAlignment="1">
      <alignment horizontal="center"/>
    </xf>
    <xf numFmtId="0" fontId="34" fillId="0" borderId="59" xfId="0" applyFont="1" applyBorder="1" applyAlignment="1">
      <alignment horizontal="right"/>
    </xf>
    <xf numFmtId="0" fontId="34" fillId="0" borderId="82" xfId="0" applyFont="1" applyBorder="1" applyAlignment="1">
      <alignment horizontal="right"/>
    </xf>
    <xf numFmtId="0" fontId="34" fillId="0" borderId="60" xfId="0" applyFont="1" applyBorder="1" applyAlignment="1">
      <alignment horizontal="center"/>
    </xf>
    <xf numFmtId="0" fontId="34" fillId="0" borderId="51" xfId="0" applyFont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36" fillId="0" borderId="77" xfId="0" applyFont="1" applyBorder="1" applyAlignment="1">
      <alignment horizontal="center"/>
    </xf>
    <xf numFmtId="0" fontId="32" fillId="0" borderId="53" xfId="0" applyFont="1" applyBorder="1" applyAlignment="1">
      <alignment horizontal="right"/>
    </xf>
    <xf numFmtId="0" fontId="34" fillId="0" borderId="52" xfId="0" applyFont="1" applyBorder="1" applyAlignment="1">
      <alignment horizontal="center"/>
    </xf>
    <xf numFmtId="0" fontId="34" fillId="0" borderId="73" xfId="0" applyFont="1" applyBorder="1" applyAlignment="1">
      <alignment horizontal="center"/>
    </xf>
    <xf numFmtId="0" fontId="34" fillId="0" borderId="72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34" fillId="0" borderId="69" xfId="0" applyFont="1" applyBorder="1" applyAlignment="1">
      <alignment horizontal="center"/>
    </xf>
    <xf numFmtId="0" fontId="34" fillId="0" borderId="61" xfId="0" applyFont="1" applyBorder="1" applyAlignment="1">
      <alignment horizontal="center" shrinkToFit="1"/>
    </xf>
    <xf numFmtId="0" fontId="34" fillId="0" borderId="75" xfId="0" applyFont="1" applyBorder="1" applyAlignment="1">
      <alignment horizontal="center" shrinkToFit="1"/>
    </xf>
    <xf numFmtId="0" fontId="37" fillId="0" borderId="79" xfId="0" applyFont="1" applyBorder="1" applyAlignment="1">
      <alignment horizontal="center" vertical="center" shrinkToFit="1"/>
    </xf>
    <xf numFmtId="0" fontId="37" fillId="0" borderId="48" xfId="0" applyFont="1" applyBorder="1" applyAlignment="1">
      <alignment horizontal="center" vertical="center" shrinkToFit="1"/>
    </xf>
    <xf numFmtId="0" fontId="34" fillId="0" borderId="79" xfId="0" applyFont="1" applyBorder="1" applyAlignment="1">
      <alignment horizontal="center" shrinkToFit="1"/>
    </xf>
    <xf numFmtId="0" fontId="34" fillId="0" borderId="48" xfId="0" applyFont="1" applyBorder="1" applyAlignment="1">
      <alignment horizontal="center" shrinkToFit="1"/>
    </xf>
    <xf numFmtId="0" fontId="34" fillId="0" borderId="68" xfId="0" applyFont="1" applyBorder="1" applyAlignment="1">
      <alignment horizontal="center" shrinkToFit="1"/>
    </xf>
    <xf numFmtId="0" fontId="34" fillId="0" borderId="80" xfId="0" applyFont="1" applyBorder="1" applyAlignment="1">
      <alignment horizontal="center"/>
    </xf>
    <xf numFmtId="0" fontId="34" fillId="0" borderId="76" xfId="0" applyFont="1" applyBorder="1" applyAlignment="1">
      <alignment horizontal="center"/>
    </xf>
    <xf numFmtId="0" fontId="34" fillId="0" borderId="56" xfId="0" applyFont="1" applyBorder="1" applyAlignment="1">
      <alignment horizontal="center"/>
    </xf>
    <xf numFmtId="0" fontId="34" fillId="0" borderId="70" xfId="0" applyFont="1" applyBorder="1" applyAlignment="1">
      <alignment horizontal="center"/>
    </xf>
    <xf numFmtId="0" fontId="34" fillId="0" borderId="5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/>
    </xf>
    <xf numFmtId="0" fontId="35" fillId="0" borderId="72" xfId="0" applyFont="1" applyBorder="1" applyAlignment="1">
      <alignment horizontal="center" vertical="center" shrinkToFit="1"/>
    </xf>
    <xf numFmtId="0" fontId="35" fillId="0" borderId="89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right"/>
    </xf>
    <xf numFmtId="0" fontId="36" fillId="0" borderId="63" xfId="0" applyFont="1" applyBorder="1" applyAlignment="1">
      <alignment horizontal="center"/>
    </xf>
    <xf numFmtId="0" fontId="37" fillId="0" borderId="68" xfId="0" applyFont="1" applyBorder="1" applyAlignment="1">
      <alignment horizontal="center" vertical="center" shrinkToFit="1"/>
    </xf>
    <xf numFmtId="0" fontId="34" fillId="0" borderId="58" xfId="0" applyFont="1" applyBorder="1" applyAlignment="1">
      <alignment horizontal="center"/>
    </xf>
    <xf numFmtId="0" fontId="37" fillId="0" borderId="75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64" fillId="0" borderId="6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/>
    </xf>
    <xf numFmtId="0" fontId="37" fillId="0" borderId="62" xfId="0" applyFont="1" applyBorder="1" applyAlignment="1">
      <alignment horizontal="center"/>
    </xf>
    <xf numFmtId="0" fontId="37" fillId="0" borderId="63" xfId="0" applyFont="1" applyBorder="1" applyAlignment="1">
      <alignment horizontal="center"/>
    </xf>
    <xf numFmtId="0" fontId="37" fillId="0" borderId="64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50" xfId="0" applyFont="1" applyBorder="1" applyAlignment="1">
      <alignment horizontal="center"/>
    </xf>
    <xf numFmtId="0" fontId="37" fillId="0" borderId="64" xfId="0" applyFont="1" applyBorder="1" applyAlignment="1">
      <alignment horizontal="center" shrinkToFit="1"/>
    </xf>
    <xf numFmtId="0" fontId="37" fillId="0" borderId="0" xfId="0" applyFont="1" applyAlignment="1">
      <alignment horizontal="center" shrinkToFit="1"/>
    </xf>
    <xf numFmtId="0" fontId="37" fillId="0" borderId="50" xfId="0" applyFont="1" applyBorder="1" applyAlignment="1">
      <alignment horizontal="center" shrinkToFit="1"/>
    </xf>
    <xf numFmtId="188" fontId="38" fillId="0" borderId="64" xfId="0" applyNumberFormat="1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188" fontId="38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 shrinkToFit="1"/>
    </xf>
    <xf numFmtId="0" fontId="35" fillId="0" borderId="47" xfId="0" applyFont="1" applyBorder="1" applyAlignment="1">
      <alignment horizontal="center" vertical="center" shrinkToFit="1"/>
    </xf>
    <xf numFmtId="0" fontId="35" fillId="0" borderId="69" xfId="0" applyFont="1" applyBorder="1" applyAlignment="1">
      <alignment horizontal="center" vertical="center" shrinkToFit="1"/>
    </xf>
    <xf numFmtId="0" fontId="37" fillId="0" borderId="7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78" xfId="0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shrinkToFit="1"/>
    </xf>
    <xf numFmtId="0" fontId="34" fillId="0" borderId="49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shrinkToFit="1"/>
    </xf>
    <xf numFmtId="187" fontId="35" fillId="0" borderId="53" xfId="0" applyNumberFormat="1" applyFont="1" applyBorder="1" applyAlignment="1">
      <alignment horizontal="center"/>
    </xf>
    <xf numFmtId="187" fontId="35" fillId="0" borderId="51" xfId="0" applyNumberFormat="1" applyFont="1" applyBorder="1" applyAlignment="1">
      <alignment horizontal="center"/>
    </xf>
    <xf numFmtId="0" fontId="35" fillId="0" borderId="94" xfId="0" applyFont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0" fontId="34" fillId="0" borderId="95" xfId="0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079936D-A24D-4869-BB02-7053C813D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123E737-E25F-4739-BD27-CB244D2CB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5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81808AA-9D94-4897-8009-5ABA8C63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6998A2C-B930-45D9-A8B3-05D7CC10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378BF2F-C440-4557-9908-8FD89352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B42F0A4-F01F-4C5F-BA7C-6EA6A5D7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B42CFFC-639B-44D5-9619-F36F7750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24AF331-4410-4FB6-82DC-0544B4ED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854D6E9-136E-464B-8B04-CFB1645F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D6FE9F9-BD9B-4909-B026-A01EAEDE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8319D84-9B36-4054-B577-D50F71B58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D3A26DA-7DC2-49FB-B26C-76804B597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43D00DA-4FD1-4D4E-B03C-75CDA574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17E32FC-27CD-4062-A9E2-7C893765E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topLeftCell="A23"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1" customWidth="1"/>
    <col min="8" max="24" width="3" style="1" customWidth="1"/>
    <col min="25" max="25" width="4.7109375" style="1" customWidth="1"/>
    <col min="26" max="16384" width="9.140625" style="1"/>
  </cols>
  <sheetData>
    <row r="1" spans="1:41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L1" s="13" t="s">
        <v>25</v>
      </c>
      <c r="Q1" s="13" t="str">
        <f>'ยอด ม.6'!B4</f>
        <v>นางสุทินา  สุธรรมานนท์</v>
      </c>
    </row>
    <row r="2" spans="1:41" s="13" customFormat="1" ht="18" customHeight="1" x14ac:dyDescent="0.5">
      <c r="B2" s="172" t="s">
        <v>52</v>
      </c>
      <c r="C2" s="169"/>
      <c r="D2" s="170"/>
      <c r="E2" s="171" t="s">
        <v>60</v>
      </c>
      <c r="L2" s="13" t="s">
        <v>53</v>
      </c>
      <c r="Q2" s="13" t="str">
        <f>'ยอด ม.6'!B5</f>
        <v>นางเนาวรัตน์  เรืองแก้ว</v>
      </c>
    </row>
    <row r="3" spans="1:41" s="14" customFormat="1" ht="17.25" customHeight="1" x14ac:dyDescent="0.5">
      <c r="A3" s="15" t="s">
        <v>39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1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73" t="s">
        <v>55</v>
      </c>
      <c r="V4" s="553">
        <f>'ยอด ม.6'!F4</f>
        <v>141</v>
      </c>
      <c r="W4" s="553"/>
      <c r="X4" s="174"/>
    </row>
    <row r="5" spans="1:41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54" t="s">
        <v>45</v>
      </c>
      <c r="G5" s="565" t="s">
        <v>3</v>
      </c>
      <c r="H5" s="175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79"/>
    </row>
    <row r="6" spans="1:41" s="93" customFormat="1" ht="18" customHeight="1" x14ac:dyDescent="0.5">
      <c r="A6" s="555"/>
      <c r="B6" s="557"/>
      <c r="C6" s="559"/>
      <c r="D6" s="561"/>
      <c r="E6" s="563"/>
      <c r="F6" s="564"/>
      <c r="G6" s="566"/>
      <c r="H6" s="180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4"/>
    </row>
    <row r="7" spans="1:41" s="2" customFormat="1" ht="15.95" customHeight="1" x14ac:dyDescent="0.5">
      <c r="A7" s="16">
        <v>1</v>
      </c>
      <c r="B7" s="17">
        <v>42177</v>
      </c>
      <c r="C7" s="18" t="s">
        <v>75</v>
      </c>
      <c r="D7" s="19" t="s">
        <v>210</v>
      </c>
      <c r="E7" s="20" t="s">
        <v>211</v>
      </c>
      <c r="F7" s="146" t="s">
        <v>92</v>
      </c>
      <c r="G7" s="21" t="s">
        <v>13</v>
      </c>
      <c r="H7" s="8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4"/>
      <c r="V7" s="24"/>
      <c r="W7" s="24"/>
      <c r="X7" s="26"/>
      <c r="Z7" s="5"/>
      <c r="AA7" s="7"/>
    </row>
    <row r="8" spans="1:41" s="2" customFormat="1" ht="16.350000000000001" customHeight="1" x14ac:dyDescent="0.5">
      <c r="A8" s="27">
        <v>2</v>
      </c>
      <c r="B8" s="28">
        <v>42183</v>
      </c>
      <c r="C8" s="29" t="s">
        <v>75</v>
      </c>
      <c r="D8" s="30" t="s">
        <v>212</v>
      </c>
      <c r="E8" s="31" t="s">
        <v>213</v>
      </c>
      <c r="F8" s="147"/>
      <c r="G8" s="27" t="s">
        <v>14</v>
      </c>
      <c r="H8" s="83"/>
      <c r="I8" s="32"/>
      <c r="J8" s="33"/>
      <c r="K8" s="33"/>
      <c r="L8" s="33"/>
      <c r="M8" s="33"/>
      <c r="N8" s="33"/>
      <c r="O8" s="33"/>
      <c r="P8" s="33"/>
      <c r="Q8" s="34"/>
      <c r="R8" s="34"/>
      <c r="S8" s="34"/>
      <c r="T8" s="34"/>
      <c r="U8" s="34"/>
      <c r="V8" s="34"/>
      <c r="W8" s="34"/>
      <c r="X8" s="37"/>
      <c r="Z8" s="5"/>
    </row>
    <row r="9" spans="1:41" s="2" customFormat="1" ht="16.350000000000001" customHeight="1" x14ac:dyDescent="0.5">
      <c r="A9" s="27">
        <v>3</v>
      </c>
      <c r="B9" s="28">
        <v>42214</v>
      </c>
      <c r="C9" s="29" t="s">
        <v>75</v>
      </c>
      <c r="D9" s="30" t="s">
        <v>214</v>
      </c>
      <c r="E9" s="31" t="s">
        <v>215</v>
      </c>
      <c r="F9" s="147" t="s">
        <v>92</v>
      </c>
      <c r="G9" s="27" t="s">
        <v>15</v>
      </c>
      <c r="H9" s="83"/>
      <c r="I9" s="32"/>
      <c r="J9" s="33"/>
      <c r="K9" s="33"/>
      <c r="L9" s="33"/>
      <c r="M9" s="33"/>
      <c r="N9" s="33"/>
      <c r="O9" s="33"/>
      <c r="P9" s="33"/>
      <c r="Q9" s="34"/>
      <c r="R9" s="34"/>
      <c r="S9" s="34"/>
      <c r="T9" s="34"/>
      <c r="U9" s="34"/>
      <c r="V9" s="34"/>
      <c r="W9" s="34"/>
      <c r="X9" s="37"/>
      <c r="Z9" s="5"/>
    </row>
    <row r="10" spans="1:41" s="2" customFormat="1" ht="16.350000000000001" customHeight="1" x14ac:dyDescent="0.5">
      <c r="A10" s="27">
        <v>4</v>
      </c>
      <c r="B10" s="28">
        <v>42245</v>
      </c>
      <c r="C10" s="29" t="s">
        <v>75</v>
      </c>
      <c r="D10" s="30" t="s">
        <v>102</v>
      </c>
      <c r="E10" s="31" t="s">
        <v>216</v>
      </c>
      <c r="F10" s="147"/>
      <c r="G10" s="27" t="s">
        <v>16</v>
      </c>
      <c r="H10" s="83"/>
      <c r="I10" s="32"/>
      <c r="J10" s="33"/>
      <c r="K10" s="33"/>
      <c r="L10" s="33"/>
      <c r="M10" s="33"/>
      <c r="N10" s="33"/>
      <c r="O10" s="33"/>
      <c r="P10" s="33"/>
      <c r="Q10" s="34"/>
      <c r="R10" s="34"/>
      <c r="S10" s="34"/>
      <c r="T10" s="34"/>
      <c r="U10" s="34"/>
      <c r="V10" s="34"/>
      <c r="W10" s="34"/>
      <c r="X10" s="37"/>
      <c r="Z10" s="5"/>
      <c r="AC10" s="3"/>
      <c r="AL10" s="5"/>
      <c r="AN10" s="5"/>
      <c r="AO10" s="4"/>
    </row>
    <row r="11" spans="1:41" s="2" customFormat="1" ht="16.350000000000001" customHeight="1" x14ac:dyDescent="0.5">
      <c r="A11" s="38">
        <v>5</v>
      </c>
      <c r="B11" s="39">
        <v>42248</v>
      </c>
      <c r="C11" s="40" t="s">
        <v>75</v>
      </c>
      <c r="D11" s="41" t="s">
        <v>217</v>
      </c>
      <c r="E11" s="42" t="s">
        <v>218</v>
      </c>
      <c r="F11" s="148" t="s">
        <v>93</v>
      </c>
      <c r="G11" s="38" t="s">
        <v>17</v>
      </c>
      <c r="H11" s="84"/>
      <c r="I11" s="43"/>
      <c r="J11" s="44"/>
      <c r="K11" s="44"/>
      <c r="L11" s="44"/>
      <c r="M11" s="44"/>
      <c r="N11" s="44"/>
      <c r="O11" s="44"/>
      <c r="P11" s="44"/>
      <c r="Q11" s="45"/>
      <c r="R11" s="45"/>
      <c r="S11" s="45"/>
      <c r="T11" s="45"/>
      <c r="U11" s="45"/>
      <c r="V11" s="45"/>
      <c r="W11" s="45"/>
      <c r="X11" s="48"/>
      <c r="Z11" s="5"/>
      <c r="AC11" s="3"/>
      <c r="AL11" s="5"/>
      <c r="AN11" s="5"/>
      <c r="AO11" s="4"/>
    </row>
    <row r="12" spans="1:41" s="2" customFormat="1" ht="16.350000000000001" customHeight="1" x14ac:dyDescent="0.5">
      <c r="A12" s="16">
        <v>6</v>
      </c>
      <c r="B12" s="17">
        <v>42258</v>
      </c>
      <c r="C12" s="18" t="s">
        <v>75</v>
      </c>
      <c r="D12" s="19" t="s">
        <v>219</v>
      </c>
      <c r="E12" s="20" t="s">
        <v>220</v>
      </c>
      <c r="F12" s="146" t="s">
        <v>93</v>
      </c>
      <c r="G12" s="21" t="s">
        <v>13</v>
      </c>
      <c r="H12" s="82"/>
      <c r="I12" s="22"/>
      <c r="J12" s="23"/>
      <c r="K12" s="23"/>
      <c r="L12" s="23"/>
      <c r="M12" s="23"/>
      <c r="N12" s="23"/>
      <c r="O12" s="23"/>
      <c r="P12" s="23"/>
      <c r="Q12" s="24"/>
      <c r="R12" s="24"/>
      <c r="S12" s="24"/>
      <c r="T12" s="24"/>
      <c r="U12" s="24"/>
      <c r="V12" s="24"/>
      <c r="W12" s="24"/>
      <c r="X12" s="26"/>
      <c r="Z12" s="5"/>
      <c r="AC12" s="3"/>
      <c r="AL12" s="5"/>
      <c r="AN12" s="5"/>
      <c r="AO12" s="4"/>
    </row>
    <row r="13" spans="1:41" s="2" customFormat="1" ht="16.350000000000001" customHeight="1" x14ac:dyDescent="0.5">
      <c r="A13" s="27">
        <v>7</v>
      </c>
      <c r="B13" s="28">
        <v>42262</v>
      </c>
      <c r="C13" s="29" t="s">
        <v>75</v>
      </c>
      <c r="D13" s="30" t="s">
        <v>221</v>
      </c>
      <c r="E13" s="31" t="s">
        <v>222</v>
      </c>
      <c r="F13" s="147"/>
      <c r="G13" s="27" t="s">
        <v>14</v>
      </c>
      <c r="H13" s="83"/>
      <c r="I13" s="32"/>
      <c r="J13" s="33"/>
      <c r="K13" s="33"/>
      <c r="L13" s="33"/>
      <c r="M13" s="33"/>
      <c r="N13" s="33"/>
      <c r="O13" s="33"/>
      <c r="P13" s="33"/>
      <c r="Q13" s="34"/>
      <c r="R13" s="34"/>
      <c r="S13" s="34"/>
      <c r="T13" s="34"/>
      <c r="U13" s="34"/>
      <c r="V13" s="34"/>
      <c r="W13" s="34"/>
      <c r="X13" s="37"/>
      <c r="Z13" s="5"/>
      <c r="AC13" s="3"/>
      <c r="AL13" s="5"/>
      <c r="AN13" s="5"/>
      <c r="AO13" s="4"/>
    </row>
    <row r="14" spans="1:41" s="2" customFormat="1" ht="16.350000000000001" customHeight="1" x14ac:dyDescent="0.5">
      <c r="A14" s="27">
        <v>8</v>
      </c>
      <c r="B14" s="28">
        <v>42293</v>
      </c>
      <c r="C14" s="29" t="s">
        <v>75</v>
      </c>
      <c r="D14" s="30" t="s">
        <v>223</v>
      </c>
      <c r="E14" s="31" t="s">
        <v>224</v>
      </c>
      <c r="F14" s="147" t="s">
        <v>97</v>
      </c>
      <c r="G14" s="27" t="s">
        <v>15</v>
      </c>
      <c r="H14" s="83"/>
      <c r="I14" s="32"/>
      <c r="J14" s="33"/>
      <c r="K14" s="33"/>
      <c r="L14" s="33"/>
      <c r="M14" s="33"/>
      <c r="N14" s="33"/>
      <c r="O14" s="33"/>
      <c r="P14" s="33"/>
      <c r="Q14" s="34"/>
      <c r="R14" s="34"/>
      <c r="S14" s="34"/>
      <c r="T14" s="34"/>
      <c r="U14" s="34"/>
      <c r="V14" s="34"/>
      <c r="W14" s="34"/>
      <c r="X14" s="37"/>
      <c r="Z14" s="5"/>
      <c r="AC14" s="3"/>
      <c r="AL14" s="5"/>
      <c r="AN14" s="5"/>
      <c r="AO14" s="4"/>
    </row>
    <row r="15" spans="1:41" s="2" customFormat="1" ht="16.350000000000001" customHeight="1" x14ac:dyDescent="0.5">
      <c r="A15" s="27">
        <v>9</v>
      </c>
      <c r="B15" s="28">
        <v>42294</v>
      </c>
      <c r="C15" s="29" t="s">
        <v>75</v>
      </c>
      <c r="D15" s="30" t="s">
        <v>225</v>
      </c>
      <c r="E15" s="31" t="s">
        <v>226</v>
      </c>
      <c r="F15" s="147" t="s">
        <v>93</v>
      </c>
      <c r="G15" s="27" t="s">
        <v>16</v>
      </c>
      <c r="H15" s="83"/>
      <c r="I15" s="32"/>
      <c r="J15" s="33"/>
      <c r="K15" s="33"/>
      <c r="L15" s="33"/>
      <c r="M15" s="85"/>
      <c r="N15" s="33"/>
      <c r="O15" s="33"/>
      <c r="P15" s="33"/>
      <c r="Q15" s="34"/>
      <c r="R15" s="34"/>
      <c r="S15" s="34"/>
      <c r="T15" s="34"/>
      <c r="U15" s="34"/>
      <c r="V15" s="34"/>
      <c r="W15" s="34"/>
      <c r="X15" s="37"/>
      <c r="Z15" s="5"/>
      <c r="AC15" s="3"/>
      <c r="AL15" s="5"/>
      <c r="AN15" s="5"/>
      <c r="AO15" s="4"/>
    </row>
    <row r="16" spans="1:41" s="2" customFormat="1" ht="16.350000000000001" customHeight="1" x14ac:dyDescent="0.5">
      <c r="A16" s="38">
        <v>10</v>
      </c>
      <c r="B16" s="39">
        <v>42302</v>
      </c>
      <c r="C16" s="40" t="s">
        <v>75</v>
      </c>
      <c r="D16" s="41" t="s">
        <v>227</v>
      </c>
      <c r="E16" s="42" t="s">
        <v>228</v>
      </c>
      <c r="F16" s="148" t="s">
        <v>92</v>
      </c>
      <c r="G16" s="38" t="s">
        <v>17</v>
      </c>
      <c r="H16" s="84"/>
      <c r="I16" s="43"/>
      <c r="J16" s="44"/>
      <c r="K16" s="44"/>
      <c r="L16" s="44"/>
      <c r="M16" s="44"/>
      <c r="N16" s="44"/>
      <c r="O16" s="44"/>
      <c r="P16" s="44"/>
      <c r="Q16" s="45"/>
      <c r="R16" s="45"/>
      <c r="S16" s="45"/>
      <c r="T16" s="45"/>
      <c r="U16" s="45"/>
      <c r="V16" s="45"/>
      <c r="W16" s="45"/>
      <c r="X16" s="48"/>
      <c r="Z16" s="5"/>
      <c r="AC16" s="3"/>
      <c r="AL16" s="5"/>
      <c r="AN16" s="5"/>
      <c r="AO16" s="4"/>
    </row>
    <row r="17" spans="1:41" s="2" customFormat="1" ht="16.350000000000001" customHeight="1" x14ac:dyDescent="0.5">
      <c r="A17" s="16">
        <v>11</v>
      </c>
      <c r="B17" s="17">
        <v>42305</v>
      </c>
      <c r="C17" s="18" t="s">
        <v>75</v>
      </c>
      <c r="D17" s="19" t="s">
        <v>136</v>
      </c>
      <c r="E17" s="20" t="s">
        <v>229</v>
      </c>
      <c r="F17" s="146" t="s">
        <v>93</v>
      </c>
      <c r="G17" s="16" t="s">
        <v>13</v>
      </c>
      <c r="H17" s="82"/>
      <c r="I17" s="22"/>
      <c r="J17" s="23"/>
      <c r="K17" s="23"/>
      <c r="L17" s="23"/>
      <c r="M17" s="49"/>
      <c r="N17" s="49"/>
      <c r="O17" s="49"/>
      <c r="P17" s="49"/>
      <c r="Q17" s="24"/>
      <c r="R17" s="24"/>
      <c r="S17" s="24"/>
      <c r="T17" s="24"/>
      <c r="U17" s="24"/>
      <c r="V17" s="24"/>
      <c r="W17" s="24"/>
      <c r="X17" s="26"/>
      <c r="Z17" s="5"/>
      <c r="AC17" s="3"/>
      <c r="AL17" s="5"/>
      <c r="AN17" s="5"/>
      <c r="AO17" s="4"/>
    </row>
    <row r="18" spans="1:41" s="2" customFormat="1" ht="16.350000000000001" customHeight="1" x14ac:dyDescent="0.5">
      <c r="A18" s="73">
        <v>12</v>
      </c>
      <c r="B18" s="202">
        <v>42345</v>
      </c>
      <c r="C18" s="52" t="s">
        <v>75</v>
      </c>
      <c r="D18" s="71" t="s">
        <v>136</v>
      </c>
      <c r="E18" s="72" t="s">
        <v>230</v>
      </c>
      <c r="F18" s="151" t="s">
        <v>93</v>
      </c>
      <c r="G18" s="229" t="s">
        <v>14</v>
      </c>
      <c r="H18" s="83"/>
      <c r="I18" s="32"/>
      <c r="J18" s="33"/>
      <c r="K18" s="33"/>
      <c r="L18" s="33"/>
      <c r="M18" s="35"/>
      <c r="N18" s="35"/>
      <c r="O18" s="35"/>
      <c r="P18" s="35"/>
      <c r="Q18" s="34"/>
      <c r="R18" s="34"/>
      <c r="S18" s="34"/>
      <c r="T18" s="34"/>
      <c r="U18" s="34"/>
      <c r="V18" s="34"/>
      <c r="W18" s="34"/>
      <c r="X18" s="37"/>
      <c r="Z18" s="5"/>
      <c r="AC18" s="3"/>
      <c r="AL18" s="5"/>
      <c r="AN18" s="5"/>
      <c r="AO18" s="4"/>
    </row>
    <row r="19" spans="1:41" s="2" customFormat="1" ht="16.350000000000001" customHeight="1" x14ac:dyDescent="0.5">
      <c r="A19" s="27">
        <v>13</v>
      </c>
      <c r="B19" s="282">
        <v>42384</v>
      </c>
      <c r="C19" s="29" t="s">
        <v>75</v>
      </c>
      <c r="D19" s="30" t="s">
        <v>231</v>
      </c>
      <c r="E19" s="31" t="s">
        <v>232</v>
      </c>
      <c r="F19" s="147" t="s">
        <v>97</v>
      </c>
      <c r="G19" s="27" t="s">
        <v>15</v>
      </c>
      <c r="H19" s="289"/>
      <c r="I19" s="32"/>
      <c r="J19" s="33"/>
      <c r="K19" s="33"/>
      <c r="L19" s="33"/>
      <c r="M19" s="33"/>
      <c r="N19" s="33"/>
      <c r="O19" s="33"/>
      <c r="P19" s="33"/>
      <c r="Q19" s="34"/>
      <c r="R19" s="34"/>
      <c r="S19" s="34"/>
      <c r="T19" s="34"/>
      <c r="U19" s="34"/>
      <c r="V19" s="34"/>
      <c r="W19" s="34"/>
      <c r="X19" s="37"/>
      <c r="Z19" s="11"/>
      <c r="AC19" s="3"/>
      <c r="AL19" s="5"/>
      <c r="AN19" s="5"/>
      <c r="AO19" s="4"/>
    </row>
    <row r="20" spans="1:41" s="2" customFormat="1" ht="16.350000000000001" customHeight="1" x14ac:dyDescent="0.5">
      <c r="A20" s="27">
        <v>14</v>
      </c>
      <c r="B20" s="28">
        <v>42556</v>
      </c>
      <c r="C20" s="29" t="s">
        <v>75</v>
      </c>
      <c r="D20" s="51" t="s">
        <v>233</v>
      </c>
      <c r="E20" s="31" t="s">
        <v>234</v>
      </c>
      <c r="F20" s="147" t="s">
        <v>92</v>
      </c>
      <c r="G20" s="27" t="s">
        <v>17</v>
      </c>
      <c r="H20" s="83"/>
      <c r="I20" s="32"/>
      <c r="J20" s="33"/>
      <c r="K20" s="33"/>
      <c r="L20" s="33"/>
      <c r="M20" s="33"/>
      <c r="N20" s="33"/>
      <c r="O20" s="33"/>
      <c r="P20" s="33"/>
      <c r="Q20" s="34"/>
      <c r="R20" s="34"/>
      <c r="S20" s="34"/>
      <c r="T20" s="34"/>
      <c r="U20" s="34"/>
      <c r="V20" s="34"/>
      <c r="W20" s="34"/>
      <c r="X20" s="37"/>
      <c r="Z20" s="5"/>
      <c r="AC20" s="3"/>
      <c r="AL20" s="5"/>
      <c r="AN20" s="5"/>
      <c r="AO20" s="4"/>
    </row>
    <row r="21" spans="1:41" s="2" customFormat="1" ht="16.350000000000001" customHeight="1" x14ac:dyDescent="0.5">
      <c r="A21" s="38">
        <v>15</v>
      </c>
      <c r="B21" s="39">
        <v>44390</v>
      </c>
      <c r="C21" s="40" t="s">
        <v>75</v>
      </c>
      <c r="D21" s="41" t="s">
        <v>235</v>
      </c>
      <c r="E21" s="42" t="s">
        <v>121</v>
      </c>
      <c r="F21" s="148" t="s">
        <v>92</v>
      </c>
      <c r="G21" s="38" t="s">
        <v>13</v>
      </c>
      <c r="H21" s="84"/>
      <c r="I21" s="43"/>
      <c r="J21" s="44"/>
      <c r="K21" s="44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8"/>
      <c r="Z21" s="5"/>
      <c r="AC21" s="3"/>
      <c r="AL21" s="5"/>
      <c r="AN21" s="5"/>
      <c r="AO21" s="4"/>
    </row>
    <row r="22" spans="1:41" s="2" customFormat="1" ht="16.350000000000001" customHeight="1" x14ac:dyDescent="0.5">
      <c r="A22" s="16">
        <v>16</v>
      </c>
      <c r="B22" s="17">
        <v>44391</v>
      </c>
      <c r="C22" s="18" t="s">
        <v>75</v>
      </c>
      <c r="D22" s="19" t="s">
        <v>236</v>
      </c>
      <c r="E22" s="20" t="s">
        <v>237</v>
      </c>
      <c r="F22" s="146" t="s">
        <v>92</v>
      </c>
      <c r="G22" s="16" t="s">
        <v>14</v>
      </c>
      <c r="H22" s="86"/>
      <c r="I22" s="22"/>
      <c r="J22" s="23"/>
      <c r="K22" s="23"/>
      <c r="L22" s="23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6"/>
      <c r="Z22" s="5"/>
      <c r="AC22" s="3"/>
      <c r="AL22" s="5"/>
      <c r="AN22" s="5"/>
      <c r="AO22" s="4"/>
    </row>
    <row r="23" spans="1:41" s="2" customFormat="1" ht="16.350000000000001" customHeight="1" x14ac:dyDescent="0.5">
      <c r="A23" s="73">
        <v>17</v>
      </c>
      <c r="B23" s="202">
        <v>44392</v>
      </c>
      <c r="C23" s="52" t="s">
        <v>75</v>
      </c>
      <c r="D23" s="71" t="s">
        <v>238</v>
      </c>
      <c r="E23" s="72" t="s">
        <v>239</v>
      </c>
      <c r="F23" s="151" t="s">
        <v>92</v>
      </c>
      <c r="G23" s="229" t="s">
        <v>15</v>
      </c>
      <c r="H23" s="83"/>
      <c r="I23" s="32"/>
      <c r="J23" s="33"/>
      <c r="K23" s="33"/>
      <c r="L23" s="33"/>
      <c r="M23" s="35"/>
      <c r="N23" s="35"/>
      <c r="O23" s="35"/>
      <c r="P23" s="35"/>
      <c r="Q23" s="34"/>
      <c r="R23" s="34"/>
      <c r="S23" s="34"/>
      <c r="T23" s="34"/>
      <c r="U23" s="34"/>
      <c r="V23" s="34"/>
      <c r="W23" s="34"/>
      <c r="X23" s="37"/>
      <c r="Z23" s="5"/>
      <c r="AC23" s="3"/>
      <c r="AL23" s="5"/>
      <c r="AN23" s="5"/>
      <c r="AO23" s="4"/>
    </row>
    <row r="24" spans="1:41" s="2" customFormat="1" ht="16.350000000000001" customHeight="1" x14ac:dyDescent="0.5">
      <c r="A24" s="27">
        <v>18</v>
      </c>
      <c r="B24" s="28">
        <v>44393</v>
      </c>
      <c r="C24" s="29" t="s">
        <v>75</v>
      </c>
      <c r="D24" s="30" t="s">
        <v>240</v>
      </c>
      <c r="E24" s="31" t="s">
        <v>241</v>
      </c>
      <c r="F24" s="147" t="s">
        <v>97</v>
      </c>
      <c r="G24" s="27" t="s">
        <v>16</v>
      </c>
      <c r="H24" s="83"/>
      <c r="I24" s="32"/>
      <c r="J24" s="33"/>
      <c r="K24" s="33"/>
      <c r="L24" s="33"/>
      <c r="M24" s="33"/>
      <c r="N24" s="33"/>
      <c r="O24" s="33"/>
      <c r="P24" s="33"/>
      <c r="Q24" s="34"/>
      <c r="R24" s="34"/>
      <c r="S24" s="34"/>
      <c r="T24" s="34"/>
      <c r="U24" s="34"/>
      <c r="V24" s="34"/>
      <c r="W24" s="34"/>
      <c r="X24" s="37"/>
      <c r="Z24" s="5"/>
      <c r="AC24" s="3"/>
      <c r="AL24" s="5"/>
      <c r="AN24" s="5"/>
      <c r="AO24" s="4"/>
    </row>
    <row r="25" spans="1:41" s="2" customFormat="1" ht="16.350000000000001" customHeight="1" x14ac:dyDescent="0.5">
      <c r="A25" s="27">
        <v>19</v>
      </c>
      <c r="B25" s="28">
        <v>42165</v>
      </c>
      <c r="C25" s="29" t="s">
        <v>76</v>
      </c>
      <c r="D25" s="30" t="s">
        <v>242</v>
      </c>
      <c r="E25" s="31" t="s">
        <v>243</v>
      </c>
      <c r="F25" s="147" t="s">
        <v>92</v>
      </c>
      <c r="G25" s="27" t="s">
        <v>17</v>
      </c>
      <c r="H25" s="83"/>
      <c r="I25" s="32"/>
      <c r="J25" s="33"/>
      <c r="K25" s="33"/>
      <c r="L25" s="33"/>
      <c r="M25" s="33"/>
      <c r="N25" s="33"/>
      <c r="O25" s="33"/>
      <c r="P25" s="33"/>
      <c r="Q25" s="34"/>
      <c r="R25" s="34"/>
      <c r="S25" s="34"/>
      <c r="T25" s="34"/>
      <c r="U25" s="34"/>
      <c r="V25" s="34"/>
      <c r="W25" s="34"/>
      <c r="X25" s="37"/>
      <c r="Z25" s="5"/>
      <c r="AA25" s="7"/>
      <c r="AC25" s="3"/>
      <c r="AL25" s="5"/>
      <c r="AN25" s="5"/>
      <c r="AO25" s="4"/>
    </row>
    <row r="26" spans="1:41" s="2" customFormat="1" ht="16.350000000000001" customHeight="1" x14ac:dyDescent="0.5">
      <c r="A26" s="38">
        <v>20</v>
      </c>
      <c r="B26" s="39">
        <v>42166</v>
      </c>
      <c r="C26" s="40" t="s">
        <v>76</v>
      </c>
      <c r="D26" s="41" t="s">
        <v>244</v>
      </c>
      <c r="E26" s="42" t="s">
        <v>245</v>
      </c>
      <c r="F26" s="148"/>
      <c r="G26" s="38" t="s">
        <v>13</v>
      </c>
      <c r="H26" s="290"/>
      <c r="I26" s="43"/>
      <c r="J26" s="44"/>
      <c r="K26" s="44"/>
      <c r="L26" s="44"/>
      <c r="M26" s="44"/>
      <c r="N26" s="44"/>
      <c r="O26" s="44"/>
      <c r="P26" s="44"/>
      <c r="Q26" s="45"/>
      <c r="R26" s="45"/>
      <c r="S26" s="45"/>
      <c r="T26" s="45"/>
      <c r="U26" s="45"/>
      <c r="V26" s="45"/>
      <c r="W26" s="45"/>
      <c r="X26" s="48"/>
      <c r="Z26" s="5"/>
      <c r="AC26" s="3"/>
      <c r="AL26" s="5"/>
      <c r="AN26" s="5"/>
      <c r="AO26" s="4"/>
    </row>
    <row r="27" spans="1:41" s="2" customFormat="1" ht="16.350000000000001" customHeight="1" x14ac:dyDescent="0.5">
      <c r="A27" s="16">
        <v>21</v>
      </c>
      <c r="B27" s="17">
        <v>42278</v>
      </c>
      <c r="C27" s="18" t="s">
        <v>76</v>
      </c>
      <c r="D27" s="19" t="s">
        <v>246</v>
      </c>
      <c r="E27" s="20" t="s">
        <v>247</v>
      </c>
      <c r="F27" s="146"/>
      <c r="G27" s="16" t="s">
        <v>14</v>
      </c>
      <c r="H27" s="86"/>
      <c r="I27" s="91"/>
      <c r="J27" s="58"/>
      <c r="K27" s="58"/>
      <c r="L27" s="58"/>
      <c r="M27" s="56"/>
      <c r="N27" s="56"/>
      <c r="O27" s="56"/>
      <c r="P27" s="56"/>
      <c r="Q27" s="57"/>
      <c r="R27" s="57"/>
      <c r="S27" s="57"/>
      <c r="T27" s="57"/>
      <c r="U27" s="57"/>
      <c r="V27" s="57"/>
      <c r="W27" s="57"/>
      <c r="X27" s="26"/>
      <c r="Z27" s="5"/>
      <c r="AC27" s="3"/>
      <c r="AL27" s="5"/>
      <c r="AN27" s="5"/>
      <c r="AO27" s="4"/>
    </row>
    <row r="28" spans="1:41" s="2" customFormat="1" ht="16.350000000000001" customHeight="1" x14ac:dyDescent="0.5">
      <c r="A28" s="73">
        <v>22</v>
      </c>
      <c r="B28" s="202">
        <v>42285</v>
      </c>
      <c r="C28" s="52" t="s">
        <v>76</v>
      </c>
      <c r="D28" s="53" t="s">
        <v>99</v>
      </c>
      <c r="E28" s="54" t="s">
        <v>248</v>
      </c>
      <c r="F28" s="149"/>
      <c r="G28" s="229" t="s">
        <v>15</v>
      </c>
      <c r="H28" s="83"/>
      <c r="I28" s="32"/>
      <c r="J28" s="33"/>
      <c r="K28" s="33"/>
      <c r="L28" s="33"/>
      <c r="M28" s="33"/>
      <c r="N28" s="33"/>
      <c r="O28" s="33"/>
      <c r="P28" s="33"/>
      <c r="Q28" s="34"/>
      <c r="R28" s="34"/>
      <c r="S28" s="34"/>
      <c r="T28" s="34"/>
      <c r="U28" s="34"/>
      <c r="V28" s="34"/>
      <c r="W28" s="34"/>
      <c r="X28" s="37"/>
      <c r="Z28" s="5"/>
    </row>
    <row r="29" spans="1:41" s="2" customFormat="1" ht="16.350000000000001" customHeight="1" x14ac:dyDescent="0.5">
      <c r="A29" s="27">
        <v>23</v>
      </c>
      <c r="B29" s="28">
        <v>42310</v>
      </c>
      <c r="C29" s="60" t="s">
        <v>76</v>
      </c>
      <c r="D29" s="30" t="s">
        <v>112</v>
      </c>
      <c r="E29" s="31" t="s">
        <v>249</v>
      </c>
      <c r="F29" s="147"/>
      <c r="G29" s="27" t="s">
        <v>16</v>
      </c>
      <c r="H29" s="83"/>
      <c r="I29" s="32"/>
      <c r="J29" s="33"/>
      <c r="K29" s="33"/>
      <c r="L29" s="33"/>
      <c r="M29" s="33"/>
      <c r="N29" s="33"/>
      <c r="O29" s="33"/>
      <c r="P29" s="33"/>
      <c r="Q29" s="34"/>
      <c r="R29" s="34"/>
      <c r="S29" s="34"/>
      <c r="T29" s="34"/>
      <c r="U29" s="34"/>
      <c r="V29" s="34"/>
      <c r="W29" s="34"/>
      <c r="X29" s="37"/>
      <c r="Z29" s="5"/>
    </row>
    <row r="30" spans="1:41" s="2" customFormat="1" ht="16.350000000000001" customHeight="1" x14ac:dyDescent="0.5">
      <c r="A30" s="27">
        <v>24</v>
      </c>
      <c r="B30" s="28">
        <v>42323</v>
      </c>
      <c r="C30" s="29" t="s">
        <v>76</v>
      </c>
      <c r="D30" s="61" t="s">
        <v>250</v>
      </c>
      <c r="E30" s="62" t="s">
        <v>183</v>
      </c>
      <c r="F30" s="150" t="s">
        <v>92</v>
      </c>
      <c r="G30" s="27" t="s">
        <v>17</v>
      </c>
      <c r="H30" s="83"/>
      <c r="I30" s="32"/>
      <c r="J30" s="33"/>
      <c r="K30" s="33"/>
      <c r="L30" s="33"/>
      <c r="M30" s="33"/>
      <c r="N30" s="33"/>
      <c r="O30" s="33"/>
      <c r="P30" s="33"/>
      <c r="Q30" s="34"/>
      <c r="R30" s="34"/>
      <c r="S30" s="34"/>
      <c r="T30" s="34"/>
      <c r="U30" s="34"/>
      <c r="V30" s="34"/>
      <c r="W30" s="34"/>
      <c r="X30" s="37"/>
      <c r="Z30" s="5"/>
      <c r="AC30" s="3"/>
      <c r="AL30" s="5"/>
      <c r="AN30" s="5"/>
      <c r="AO30" s="4"/>
    </row>
    <row r="31" spans="1:41" s="2" customFormat="1" ht="16.350000000000001" customHeight="1" x14ac:dyDescent="0.5">
      <c r="A31" s="38">
        <v>25</v>
      </c>
      <c r="B31" s="39">
        <v>42358</v>
      </c>
      <c r="C31" s="40" t="s">
        <v>76</v>
      </c>
      <c r="D31" s="41" t="s">
        <v>251</v>
      </c>
      <c r="E31" s="42" t="s">
        <v>252</v>
      </c>
      <c r="F31" s="148"/>
      <c r="G31" s="38" t="s">
        <v>13</v>
      </c>
      <c r="H31" s="87"/>
      <c r="I31" s="66"/>
      <c r="J31" s="67"/>
      <c r="K31" s="67"/>
      <c r="L31" s="67"/>
      <c r="M31" s="67"/>
      <c r="N31" s="67"/>
      <c r="O31" s="67"/>
      <c r="P31" s="67"/>
      <c r="Q31" s="68"/>
      <c r="R31" s="68"/>
      <c r="S31" s="68"/>
      <c r="T31" s="68"/>
      <c r="U31" s="68"/>
      <c r="V31" s="68"/>
      <c r="W31" s="68"/>
      <c r="X31" s="48"/>
      <c r="Z31" s="5"/>
      <c r="AA31" s="7"/>
      <c r="AC31" s="3"/>
      <c r="AL31" s="5"/>
      <c r="AN31" s="5"/>
      <c r="AO31" s="4"/>
    </row>
    <row r="32" spans="1:41" s="2" customFormat="1" ht="16.350000000000001" customHeight="1" x14ac:dyDescent="0.5">
      <c r="A32" s="16">
        <v>26</v>
      </c>
      <c r="B32" s="17">
        <v>42359</v>
      </c>
      <c r="C32" s="18" t="s">
        <v>76</v>
      </c>
      <c r="D32" s="19" t="s">
        <v>253</v>
      </c>
      <c r="E32" s="20" t="s">
        <v>254</v>
      </c>
      <c r="F32" s="146" t="s">
        <v>93</v>
      </c>
      <c r="G32" s="16" t="s">
        <v>14</v>
      </c>
      <c r="H32" s="82"/>
      <c r="I32" s="22"/>
      <c r="J32" s="23"/>
      <c r="K32" s="23"/>
      <c r="L32" s="23"/>
      <c r="M32" s="49"/>
      <c r="N32" s="49"/>
      <c r="O32" s="49"/>
      <c r="P32" s="49"/>
      <c r="Q32" s="24"/>
      <c r="R32" s="24"/>
      <c r="S32" s="24"/>
      <c r="T32" s="24"/>
      <c r="U32" s="24"/>
      <c r="V32" s="24"/>
      <c r="W32" s="24"/>
      <c r="X32" s="26"/>
      <c r="Z32" s="5"/>
      <c r="AC32" s="3"/>
      <c r="AL32" s="5"/>
      <c r="AN32" s="5"/>
      <c r="AO32" s="4"/>
    </row>
    <row r="33" spans="1:41" s="2" customFormat="1" ht="16.350000000000001" customHeight="1" x14ac:dyDescent="0.5">
      <c r="A33" s="73">
        <v>27</v>
      </c>
      <c r="B33" s="202">
        <v>42370</v>
      </c>
      <c r="C33" s="52" t="s">
        <v>76</v>
      </c>
      <c r="D33" s="71" t="s">
        <v>255</v>
      </c>
      <c r="E33" s="72" t="s">
        <v>256</v>
      </c>
      <c r="F33" s="151" t="s">
        <v>93</v>
      </c>
      <c r="G33" s="229" t="s">
        <v>15</v>
      </c>
      <c r="H33" s="83"/>
      <c r="I33" s="32"/>
      <c r="J33" s="33"/>
      <c r="K33" s="33"/>
      <c r="L33" s="33"/>
      <c r="M33" s="33"/>
      <c r="N33" s="33"/>
      <c r="O33" s="33"/>
      <c r="P33" s="33"/>
      <c r="Q33" s="34"/>
      <c r="R33" s="34"/>
      <c r="S33" s="34"/>
      <c r="T33" s="34"/>
      <c r="U33" s="34"/>
      <c r="V33" s="34"/>
      <c r="W33" s="34"/>
      <c r="X33" s="37"/>
      <c r="Z33" s="5"/>
      <c r="AC33" s="3"/>
      <c r="AL33" s="5"/>
      <c r="AN33" s="5"/>
      <c r="AO33" s="4"/>
    </row>
    <row r="34" spans="1:41" s="2" customFormat="1" ht="16.350000000000001" customHeight="1" x14ac:dyDescent="0.5">
      <c r="A34" s="27">
        <v>28</v>
      </c>
      <c r="B34" s="28">
        <v>42375</v>
      </c>
      <c r="C34" s="29" t="s">
        <v>76</v>
      </c>
      <c r="D34" s="30" t="s">
        <v>257</v>
      </c>
      <c r="E34" s="31" t="s">
        <v>258</v>
      </c>
      <c r="F34" s="147" t="s">
        <v>93</v>
      </c>
      <c r="G34" s="27" t="s">
        <v>16</v>
      </c>
      <c r="H34" s="83"/>
      <c r="I34" s="32"/>
      <c r="J34" s="33"/>
      <c r="K34" s="33"/>
      <c r="L34" s="33"/>
      <c r="M34" s="33"/>
      <c r="N34" s="33"/>
      <c r="O34" s="33"/>
      <c r="P34" s="33"/>
      <c r="Q34" s="34"/>
      <c r="R34" s="34"/>
      <c r="S34" s="34"/>
      <c r="T34" s="34"/>
      <c r="U34" s="34"/>
      <c r="V34" s="34"/>
      <c r="W34" s="34"/>
      <c r="X34" s="37"/>
      <c r="Z34" s="5"/>
      <c r="AA34" s="7"/>
      <c r="AC34" s="3"/>
      <c r="AL34" s="5"/>
      <c r="AN34" s="5"/>
      <c r="AO34" s="4"/>
    </row>
    <row r="35" spans="1:41" s="2" customFormat="1" ht="16.350000000000001" customHeight="1" x14ac:dyDescent="0.5">
      <c r="A35" s="27">
        <v>29</v>
      </c>
      <c r="B35" s="28">
        <v>42398</v>
      </c>
      <c r="C35" s="29" t="s">
        <v>76</v>
      </c>
      <c r="D35" s="30" t="s">
        <v>259</v>
      </c>
      <c r="E35" s="31" t="s">
        <v>260</v>
      </c>
      <c r="F35" s="147" t="s">
        <v>93</v>
      </c>
      <c r="G35" s="27" t="s">
        <v>17</v>
      </c>
      <c r="H35" s="83"/>
      <c r="I35" s="32"/>
      <c r="J35" s="33"/>
      <c r="K35" s="33"/>
      <c r="L35" s="33"/>
      <c r="M35" s="33"/>
      <c r="N35" s="33"/>
      <c r="O35" s="33"/>
      <c r="P35" s="33"/>
      <c r="Q35" s="34"/>
      <c r="R35" s="34"/>
      <c r="S35" s="34"/>
      <c r="T35" s="34"/>
      <c r="U35" s="34"/>
      <c r="V35" s="34"/>
      <c r="W35" s="34"/>
      <c r="X35" s="37"/>
      <c r="Z35" s="5"/>
      <c r="AC35" s="3"/>
      <c r="AL35" s="5"/>
      <c r="AN35" s="5"/>
      <c r="AO35" s="4"/>
    </row>
    <row r="36" spans="1:41" s="2" customFormat="1" ht="16.350000000000001" customHeight="1" x14ac:dyDescent="0.5">
      <c r="A36" s="38">
        <v>30</v>
      </c>
      <c r="B36" s="39">
        <v>42494</v>
      </c>
      <c r="C36" s="40" t="s">
        <v>76</v>
      </c>
      <c r="D36" s="41" t="s">
        <v>132</v>
      </c>
      <c r="E36" s="42" t="s">
        <v>149</v>
      </c>
      <c r="F36" s="148" t="s">
        <v>97</v>
      </c>
      <c r="G36" s="38" t="s">
        <v>13</v>
      </c>
      <c r="H36" s="84"/>
      <c r="I36" s="43"/>
      <c r="J36" s="44"/>
      <c r="K36" s="44"/>
      <c r="L36" s="44"/>
      <c r="M36" s="44"/>
      <c r="N36" s="44"/>
      <c r="O36" s="44"/>
      <c r="P36" s="44"/>
      <c r="Q36" s="45"/>
      <c r="R36" s="45"/>
      <c r="S36" s="45"/>
      <c r="T36" s="45"/>
      <c r="U36" s="45"/>
      <c r="V36" s="45"/>
      <c r="W36" s="45"/>
      <c r="X36" s="48"/>
      <c r="Z36" s="5"/>
      <c r="AA36" s="7"/>
      <c r="AC36" s="3"/>
      <c r="AL36" s="5"/>
      <c r="AN36" s="5"/>
      <c r="AO36" s="4"/>
    </row>
    <row r="37" spans="1:41" s="2" customFormat="1" ht="16.350000000000001" customHeight="1" x14ac:dyDescent="0.5">
      <c r="A37" s="16">
        <v>31</v>
      </c>
      <c r="B37" s="17">
        <v>42505</v>
      </c>
      <c r="C37" s="18" t="s">
        <v>76</v>
      </c>
      <c r="D37" s="19" t="s">
        <v>261</v>
      </c>
      <c r="E37" s="20" t="s">
        <v>262</v>
      </c>
      <c r="F37" s="146" t="s">
        <v>97</v>
      </c>
      <c r="G37" s="16" t="s">
        <v>14</v>
      </c>
      <c r="H37" s="88"/>
      <c r="I37" s="55"/>
      <c r="J37" s="56"/>
      <c r="K37" s="56"/>
      <c r="L37" s="56"/>
      <c r="M37" s="56"/>
      <c r="N37" s="56"/>
      <c r="O37" s="56"/>
      <c r="P37" s="56"/>
      <c r="Q37" s="57"/>
      <c r="R37" s="57"/>
      <c r="S37" s="57"/>
      <c r="T37" s="57"/>
      <c r="U37" s="57"/>
      <c r="V37" s="57"/>
      <c r="W37" s="57"/>
      <c r="X37" s="26"/>
      <c r="Z37" s="5"/>
    </row>
    <row r="38" spans="1:41" s="2" customFormat="1" ht="16.350000000000001" customHeight="1" x14ac:dyDescent="0.5">
      <c r="A38" s="73">
        <v>32</v>
      </c>
      <c r="B38" s="202">
        <v>42531</v>
      </c>
      <c r="C38" s="52" t="s">
        <v>76</v>
      </c>
      <c r="D38" s="71" t="s">
        <v>263</v>
      </c>
      <c r="E38" s="72" t="s">
        <v>264</v>
      </c>
      <c r="F38" s="151" t="s">
        <v>97</v>
      </c>
      <c r="G38" s="73" t="s">
        <v>15</v>
      </c>
      <c r="H38" s="83"/>
      <c r="I38" s="32"/>
      <c r="J38" s="33"/>
      <c r="K38" s="33"/>
      <c r="L38" s="33"/>
      <c r="M38" s="33"/>
      <c r="N38" s="33"/>
      <c r="O38" s="33"/>
      <c r="P38" s="33"/>
      <c r="Q38" s="34"/>
      <c r="R38" s="34"/>
      <c r="S38" s="34"/>
      <c r="T38" s="34"/>
      <c r="U38" s="34"/>
      <c r="V38" s="34"/>
      <c r="W38" s="34"/>
      <c r="X38" s="37"/>
      <c r="Z38" s="5"/>
      <c r="AA38" s="7"/>
    </row>
    <row r="39" spans="1:41" s="2" customFormat="1" ht="16.350000000000001" customHeight="1" x14ac:dyDescent="0.5">
      <c r="A39" s="27">
        <v>33</v>
      </c>
      <c r="B39" s="28">
        <v>42544</v>
      </c>
      <c r="C39" s="29" t="s">
        <v>76</v>
      </c>
      <c r="D39" s="30" t="s">
        <v>265</v>
      </c>
      <c r="E39" s="31" t="s">
        <v>266</v>
      </c>
      <c r="F39" s="147"/>
      <c r="G39" s="27" t="s">
        <v>16</v>
      </c>
      <c r="H39" s="83"/>
      <c r="I39" s="32"/>
      <c r="J39" s="33"/>
      <c r="K39" s="33"/>
      <c r="L39" s="33"/>
      <c r="M39" s="33"/>
      <c r="N39" s="33"/>
      <c r="O39" s="33"/>
      <c r="P39" s="33"/>
      <c r="Q39" s="34"/>
      <c r="R39" s="34"/>
      <c r="S39" s="34"/>
      <c r="T39" s="34"/>
      <c r="U39" s="34"/>
      <c r="V39" s="34"/>
      <c r="W39" s="34"/>
      <c r="X39" s="37"/>
      <c r="Z39" s="5"/>
      <c r="AA39" s="7"/>
      <c r="AC39" s="3"/>
      <c r="AL39" s="5"/>
      <c r="AN39" s="5"/>
      <c r="AO39" s="4"/>
    </row>
    <row r="40" spans="1:41" s="2" customFormat="1" ht="16.350000000000001" customHeight="1" x14ac:dyDescent="0.5">
      <c r="A40" s="27">
        <v>34</v>
      </c>
      <c r="B40" s="28">
        <v>42545</v>
      </c>
      <c r="C40" s="29" t="s">
        <v>76</v>
      </c>
      <c r="D40" s="30" t="s">
        <v>267</v>
      </c>
      <c r="E40" s="31" t="s">
        <v>268</v>
      </c>
      <c r="F40" s="147"/>
      <c r="G40" s="27" t="s">
        <v>17</v>
      </c>
      <c r="H40" s="83"/>
      <c r="I40" s="32"/>
      <c r="J40" s="33"/>
      <c r="K40" s="33"/>
      <c r="L40" s="33"/>
      <c r="M40" s="33"/>
      <c r="N40" s="33"/>
      <c r="O40" s="33"/>
      <c r="P40" s="33"/>
      <c r="Q40" s="34"/>
      <c r="R40" s="34"/>
      <c r="S40" s="34"/>
      <c r="T40" s="34"/>
      <c r="U40" s="34"/>
      <c r="V40" s="34"/>
      <c r="W40" s="34"/>
      <c r="X40" s="37"/>
      <c r="Z40" s="5"/>
      <c r="AC40" s="3"/>
      <c r="AL40" s="5"/>
      <c r="AN40" s="5"/>
      <c r="AO40" s="4"/>
    </row>
    <row r="41" spans="1:41" s="2" customFormat="1" ht="16.350000000000001" customHeight="1" x14ac:dyDescent="0.5">
      <c r="A41" s="38">
        <v>35</v>
      </c>
      <c r="B41" s="39">
        <v>42570</v>
      </c>
      <c r="C41" s="40" t="s">
        <v>76</v>
      </c>
      <c r="D41" s="41" t="s">
        <v>163</v>
      </c>
      <c r="E41" s="42" t="s">
        <v>269</v>
      </c>
      <c r="F41" s="148" t="s">
        <v>92</v>
      </c>
      <c r="G41" s="38" t="s">
        <v>13</v>
      </c>
      <c r="H41" s="84"/>
      <c r="I41" s="43"/>
      <c r="J41" s="44"/>
      <c r="K41" s="44"/>
      <c r="L41" s="44"/>
      <c r="M41" s="44"/>
      <c r="N41" s="44"/>
      <c r="O41" s="44"/>
      <c r="P41" s="44"/>
      <c r="Q41" s="45"/>
      <c r="R41" s="45"/>
      <c r="S41" s="45"/>
      <c r="T41" s="45"/>
      <c r="U41" s="45"/>
      <c r="V41" s="45"/>
      <c r="W41" s="45"/>
      <c r="X41" s="76"/>
      <c r="Z41" s="5"/>
      <c r="AC41" s="3"/>
      <c r="AL41" s="5"/>
      <c r="AN41" s="5"/>
      <c r="AO41" s="4"/>
    </row>
    <row r="42" spans="1:41" s="2" customFormat="1" ht="16.350000000000001" customHeight="1" x14ac:dyDescent="0.5">
      <c r="A42" s="16">
        <v>36</v>
      </c>
      <c r="B42" s="17">
        <v>42573</v>
      </c>
      <c r="C42" s="18" t="s">
        <v>76</v>
      </c>
      <c r="D42" s="19" t="s">
        <v>270</v>
      </c>
      <c r="E42" s="20" t="s">
        <v>271</v>
      </c>
      <c r="F42" s="20" t="s">
        <v>92</v>
      </c>
      <c r="G42" s="16" t="s">
        <v>14</v>
      </c>
      <c r="H42" s="89"/>
      <c r="I42" s="244"/>
      <c r="J42" s="49"/>
      <c r="K42" s="49"/>
      <c r="L42" s="49"/>
      <c r="M42" s="49"/>
      <c r="N42" s="49"/>
      <c r="O42" s="49"/>
      <c r="P42" s="49"/>
      <c r="Q42" s="24"/>
      <c r="R42" s="24"/>
      <c r="S42" s="24"/>
      <c r="T42" s="24"/>
      <c r="U42" s="24"/>
      <c r="V42" s="24"/>
      <c r="W42" s="24"/>
      <c r="X42" s="26"/>
      <c r="Z42" s="5"/>
      <c r="AA42" s="7"/>
      <c r="AC42" s="3"/>
      <c r="AL42" s="5"/>
      <c r="AN42" s="5"/>
      <c r="AO42" s="4"/>
    </row>
    <row r="43" spans="1:41" s="2" customFormat="1" ht="16.350000000000001" customHeight="1" x14ac:dyDescent="0.5">
      <c r="A43" s="73">
        <v>37</v>
      </c>
      <c r="B43" s="28">
        <v>44394</v>
      </c>
      <c r="C43" s="29" t="s">
        <v>76</v>
      </c>
      <c r="D43" s="30" t="s">
        <v>272</v>
      </c>
      <c r="E43" s="31" t="s">
        <v>273</v>
      </c>
      <c r="F43" s="31" t="s">
        <v>92</v>
      </c>
      <c r="G43" s="27" t="s">
        <v>15</v>
      </c>
      <c r="H43" s="83"/>
      <c r="I43" s="32"/>
      <c r="J43" s="33"/>
      <c r="K43" s="33"/>
      <c r="L43" s="33"/>
      <c r="M43" s="33"/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37"/>
      <c r="Z43" s="5"/>
      <c r="AA43" s="7"/>
      <c r="AC43" s="3"/>
      <c r="AL43" s="5"/>
      <c r="AN43" s="5"/>
      <c r="AO43" s="4"/>
    </row>
    <row r="44" spans="1:41" s="2" customFormat="1" ht="16.350000000000001" customHeight="1" x14ac:dyDescent="0.5">
      <c r="A44" s="27">
        <v>38</v>
      </c>
      <c r="B44" s="28">
        <v>44395</v>
      </c>
      <c r="C44" s="29" t="s">
        <v>76</v>
      </c>
      <c r="D44" s="30" t="s">
        <v>274</v>
      </c>
      <c r="E44" s="31" t="s">
        <v>275</v>
      </c>
      <c r="F44" s="31" t="s">
        <v>92</v>
      </c>
      <c r="G44" s="75" t="s">
        <v>16</v>
      </c>
      <c r="H44" s="90"/>
      <c r="I44" s="50"/>
      <c r="J44" s="35"/>
      <c r="K44" s="35"/>
      <c r="L44" s="35"/>
      <c r="M44" s="35"/>
      <c r="N44" s="35"/>
      <c r="O44" s="35"/>
      <c r="P44" s="35"/>
      <c r="Q44" s="34"/>
      <c r="R44" s="34"/>
      <c r="S44" s="34"/>
      <c r="T44" s="34"/>
      <c r="U44" s="34"/>
      <c r="V44" s="34"/>
      <c r="W44" s="34"/>
      <c r="X44" s="37"/>
      <c r="Z44" s="5"/>
      <c r="AA44" s="7"/>
      <c r="AC44" s="3"/>
      <c r="AL44" s="5"/>
      <c r="AN44" s="5"/>
      <c r="AO44" s="4"/>
    </row>
    <row r="45" spans="1:41" s="2" customFormat="1" ht="16.350000000000001" customHeight="1" x14ac:dyDescent="0.5">
      <c r="A45" s="27">
        <v>39</v>
      </c>
      <c r="B45" s="28">
        <v>45108</v>
      </c>
      <c r="C45" s="29" t="s">
        <v>76</v>
      </c>
      <c r="D45" s="30" t="s">
        <v>276</v>
      </c>
      <c r="E45" s="31" t="s">
        <v>277</v>
      </c>
      <c r="F45" s="31"/>
      <c r="G45" s="27" t="s">
        <v>17</v>
      </c>
      <c r="H45" s="83"/>
      <c r="I45" s="32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4"/>
      <c r="W45" s="34"/>
      <c r="X45" s="37"/>
      <c r="Z45" s="5"/>
      <c r="AC45" s="3"/>
      <c r="AL45" s="5"/>
      <c r="AN45" s="5"/>
      <c r="AO45" s="4"/>
    </row>
    <row r="46" spans="1:41" s="2" customFormat="1" ht="16.350000000000001" customHeight="1" x14ac:dyDescent="0.5">
      <c r="A46" s="38"/>
      <c r="B46" s="39"/>
      <c r="C46" s="40"/>
      <c r="D46" s="41"/>
      <c r="E46" s="42"/>
      <c r="F46" s="42"/>
      <c r="G46" s="38"/>
      <c r="H46" s="84"/>
      <c r="I46" s="43"/>
      <c r="J46" s="44"/>
      <c r="K46" s="44"/>
      <c r="L46" s="44"/>
      <c r="M46" s="44"/>
      <c r="N46" s="44"/>
      <c r="O46" s="44"/>
      <c r="P46" s="44"/>
      <c r="Q46" s="45"/>
      <c r="R46" s="45"/>
      <c r="S46" s="45"/>
      <c r="T46" s="45"/>
      <c r="U46" s="45"/>
      <c r="V46" s="45"/>
      <c r="W46" s="45"/>
      <c r="X46" s="76"/>
      <c r="Z46" s="5"/>
      <c r="AC46" s="3"/>
      <c r="AL46" s="5"/>
      <c r="AN46" s="5"/>
      <c r="AO46" s="4"/>
    </row>
    <row r="47" spans="1:41" s="2" customFormat="1" ht="5.0999999999999996" customHeight="1" x14ac:dyDescent="0.5">
      <c r="A47" s="78"/>
      <c r="B47" s="194"/>
      <c r="C47" s="195"/>
      <c r="D47" s="196"/>
      <c r="E47" s="197"/>
      <c r="F47" s="197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7"/>
      <c r="R47" s="77"/>
      <c r="S47" s="77"/>
      <c r="T47" s="77"/>
      <c r="U47" s="77"/>
      <c r="V47" s="77"/>
      <c r="W47" s="77"/>
      <c r="X47" s="199"/>
      <c r="Z47" s="5"/>
      <c r="AC47" s="3"/>
      <c r="AL47" s="5"/>
      <c r="AN47" s="5"/>
      <c r="AO47" s="4"/>
    </row>
    <row r="48" spans="1:41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243" t="s">
        <v>11</v>
      </c>
      <c r="I48" s="78">
        <f>COUNTIF($C$7:$C$46,"ช")</f>
        <v>18</v>
      </c>
      <c r="J48" s="77"/>
      <c r="K48" s="80" t="s">
        <v>8</v>
      </c>
      <c r="M48" s="243" t="s">
        <v>7</v>
      </c>
      <c r="N48" s="243"/>
      <c r="O48" s="78">
        <f>COUNTIF($C$7:$C$46,"ญ")</f>
        <v>21</v>
      </c>
      <c r="P48" s="77"/>
      <c r="Q48" s="80" t="s">
        <v>8</v>
      </c>
      <c r="X48" s="77"/>
    </row>
    <row r="49" spans="1:24" s="101" customFormat="1" ht="1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1:24" s="99" customFormat="1" ht="15" hidden="1" customHeight="1" x14ac:dyDescent="0.5">
      <c r="A50" s="94"/>
      <c r="B50" s="95"/>
      <c r="C50" s="94"/>
      <c r="D50" s="248" t="s">
        <v>13</v>
      </c>
      <c r="E50" s="248">
        <f>COUNTIF($G$7:$G$46,"แดง")</f>
        <v>8</v>
      </c>
      <c r="F50" s="248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9" customFormat="1" ht="15" hidden="1" customHeight="1" x14ac:dyDescent="0.5">
      <c r="A51" s="94"/>
      <c r="B51" s="95"/>
      <c r="C51" s="94"/>
      <c r="D51" s="248" t="s">
        <v>14</v>
      </c>
      <c r="E51" s="248">
        <f>COUNTIF($G$7:$G$46,"เหลือง")</f>
        <v>8</v>
      </c>
      <c r="F51" s="248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spans="1:24" s="99" customFormat="1" ht="15" hidden="1" customHeight="1" x14ac:dyDescent="0.5">
      <c r="A52" s="94"/>
      <c r="B52" s="95"/>
      <c r="C52" s="94"/>
      <c r="D52" s="248" t="s">
        <v>15</v>
      </c>
      <c r="E52" s="248">
        <f>COUNTIF($G$7:$G$46,"น้ำเงิน")</f>
        <v>8</v>
      </c>
      <c r="F52" s="248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1:24" s="99" customFormat="1" ht="15" hidden="1" customHeight="1" x14ac:dyDescent="0.5">
      <c r="A53" s="94"/>
      <c r="B53" s="95"/>
      <c r="C53" s="94"/>
      <c r="D53" s="248" t="s">
        <v>16</v>
      </c>
      <c r="E53" s="248">
        <f>COUNTIF($G$7:$G$46,"ม่วง")</f>
        <v>7</v>
      </c>
      <c r="F53" s="248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9" customFormat="1" ht="15" hidden="1" customHeight="1" x14ac:dyDescent="0.5">
      <c r="A54" s="94"/>
      <c r="B54" s="95"/>
      <c r="C54" s="94"/>
      <c r="D54" s="248" t="s">
        <v>17</v>
      </c>
      <c r="E54" s="248">
        <f>COUNTIF($G$7:$G$46,"ฟ้า")</f>
        <v>8</v>
      </c>
      <c r="F54" s="248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s="99" customFormat="1" ht="15" hidden="1" customHeight="1" x14ac:dyDescent="0.5">
      <c r="A55" s="94"/>
      <c r="B55" s="95"/>
      <c r="C55" s="94"/>
      <c r="D55" s="248" t="s">
        <v>5</v>
      </c>
      <c r="E55" s="248">
        <f>SUM(E50:E54)</f>
        <v>39</v>
      </c>
      <c r="F55" s="248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s="99" customFormat="1" ht="15" hidden="1" customHeight="1" x14ac:dyDescent="0.5">
      <c r="B56" s="96"/>
      <c r="C56" s="97"/>
      <c r="D56" s="98"/>
      <c r="E56" s="98"/>
      <c r="F56" s="98"/>
    </row>
    <row r="57" spans="1:24" s="99" customFormat="1" ht="15" customHeight="1" x14ac:dyDescent="0.5">
      <c r="B57" s="96"/>
      <c r="C57" s="97"/>
      <c r="D57" s="98"/>
      <c r="E57" s="98"/>
      <c r="F57" s="98"/>
    </row>
    <row r="58" spans="1:24" s="99" customFormat="1" ht="15" customHeight="1" x14ac:dyDescent="0.5">
      <c r="B58" s="96"/>
      <c r="C58" s="100"/>
      <c r="D58" s="101"/>
      <c r="E58" s="101"/>
      <c r="F58" s="101"/>
    </row>
    <row r="59" spans="1:24" s="99" customFormat="1" ht="15" customHeight="1" x14ac:dyDescent="0.5">
      <c r="B59" s="96"/>
      <c r="C59" s="97"/>
      <c r="D59" s="98"/>
      <c r="E59" s="98"/>
      <c r="F59" s="98"/>
    </row>
  </sheetData>
  <sortState xmlns:xlrd2="http://schemas.microsoft.com/office/spreadsheetml/2017/richdata2" ref="D27:E46">
    <sortCondition ref="D27:D46"/>
  </sortState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6"/>
  <sheetViews>
    <sheetView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9" customWidth="1"/>
    <col min="7" max="7" width="7.140625" style="1" customWidth="1"/>
    <col min="8" max="8" width="6.140625" style="1" customWidth="1"/>
    <col min="9" max="23" width="3" style="1" customWidth="1"/>
    <col min="24" max="24" width="3.28515625" style="1" customWidth="1"/>
    <col min="25" max="25" width="4.7109375" style="1" customWidth="1"/>
    <col min="26" max="16384" width="9.140625" style="1"/>
  </cols>
  <sheetData>
    <row r="1" spans="1:30" s="13" customFormat="1" ht="17.100000000000001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71"/>
      <c r="G1" s="15"/>
      <c r="L1" s="13" t="s">
        <v>25</v>
      </c>
      <c r="Q1" s="13" t="str">
        <f>'ยอด ม.6'!B22</f>
        <v>นางสาวปนัดดา  สกุลไทย</v>
      </c>
    </row>
    <row r="2" spans="1:30" s="13" customFormat="1" ht="17.100000000000001" customHeight="1" x14ac:dyDescent="0.5">
      <c r="B2" s="172" t="s">
        <v>52</v>
      </c>
      <c r="C2" s="169"/>
      <c r="D2" s="170"/>
      <c r="E2" s="171" t="s">
        <v>69</v>
      </c>
      <c r="F2" s="171"/>
      <c r="L2" s="13" t="s">
        <v>53</v>
      </c>
      <c r="Q2" s="13" t="str">
        <f>'ยอด ม.6'!B23</f>
        <v>นางสาวอมรรัตน์  วรรณศรี</v>
      </c>
    </row>
    <row r="3" spans="1:30" s="14" customFormat="1" ht="17.100000000000001" customHeight="1" x14ac:dyDescent="0.5">
      <c r="A3" s="15" t="s">
        <v>78</v>
      </c>
      <c r="B3" s="13"/>
      <c r="C3" s="13"/>
      <c r="D3" s="13"/>
      <c r="E3" s="13"/>
      <c r="F3" s="13"/>
      <c r="G3" s="15"/>
      <c r="H3" s="15"/>
      <c r="I3" s="15"/>
      <c r="J3" s="13"/>
      <c r="K3" s="13"/>
      <c r="L3" s="13"/>
      <c r="M3" s="15"/>
      <c r="S3" s="13"/>
      <c r="T3" s="13"/>
      <c r="U3" s="13"/>
      <c r="V3" s="13"/>
      <c r="W3" s="13"/>
    </row>
    <row r="4" spans="1:30" s="14" customFormat="1" ht="17.100000000000001" customHeight="1" x14ac:dyDescent="0.5">
      <c r="A4" s="13" t="s">
        <v>54</v>
      </c>
      <c r="B4" s="13"/>
      <c r="C4" s="13"/>
      <c r="D4" s="13"/>
      <c r="E4" s="13"/>
      <c r="F4" s="13"/>
      <c r="G4" s="15"/>
      <c r="H4" s="15"/>
      <c r="I4" s="15"/>
      <c r="J4" s="13"/>
      <c r="K4" s="13"/>
      <c r="L4" s="13"/>
      <c r="M4" s="15"/>
      <c r="S4" s="15"/>
      <c r="T4" s="13"/>
      <c r="U4" s="173" t="s">
        <v>55</v>
      </c>
      <c r="V4" s="553">
        <f>'ยอด ม.6'!F22</f>
        <v>122</v>
      </c>
      <c r="W4" s="553"/>
    </row>
    <row r="5" spans="1:30" s="93" customFormat="1" ht="13.5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54" t="s">
        <v>45</v>
      </c>
      <c r="G5" s="554" t="s">
        <v>46</v>
      </c>
      <c r="H5" s="554" t="s">
        <v>3</v>
      </c>
      <c r="I5" s="254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8"/>
      <c r="W5" s="186"/>
      <c r="X5" s="179"/>
    </row>
    <row r="6" spans="1:30" s="93" customFormat="1" ht="13.5" customHeight="1" x14ac:dyDescent="0.5">
      <c r="A6" s="555"/>
      <c r="B6" s="557"/>
      <c r="C6" s="559"/>
      <c r="D6" s="561"/>
      <c r="E6" s="563"/>
      <c r="F6" s="564"/>
      <c r="G6" s="564"/>
      <c r="H6" s="564"/>
      <c r="I6" s="255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3"/>
      <c r="W6" s="190"/>
      <c r="X6" s="184"/>
    </row>
    <row r="7" spans="1:30" s="2" customFormat="1" ht="16.350000000000001" customHeight="1" x14ac:dyDescent="0.5">
      <c r="A7" s="16">
        <v>1</v>
      </c>
      <c r="B7" s="111">
        <v>42174</v>
      </c>
      <c r="C7" s="112" t="s">
        <v>75</v>
      </c>
      <c r="D7" s="113" t="s">
        <v>766</v>
      </c>
      <c r="E7" s="114" t="s">
        <v>767</v>
      </c>
      <c r="F7" s="153"/>
      <c r="G7" s="115" t="s">
        <v>92</v>
      </c>
      <c r="H7" s="115" t="s">
        <v>13</v>
      </c>
      <c r="I7" s="256"/>
      <c r="J7" s="117"/>
      <c r="K7" s="117"/>
      <c r="L7" s="117"/>
      <c r="M7" s="23"/>
      <c r="N7" s="24"/>
      <c r="O7" s="24"/>
      <c r="P7" s="24"/>
      <c r="Q7" s="24"/>
      <c r="R7" s="24"/>
      <c r="S7" s="24"/>
      <c r="T7" s="24"/>
      <c r="U7" s="24"/>
      <c r="V7" s="24"/>
      <c r="W7" s="23"/>
      <c r="X7" s="26"/>
    </row>
    <row r="8" spans="1:30" s="2" customFormat="1" ht="16.350000000000001" customHeight="1" x14ac:dyDescent="0.5">
      <c r="A8" s="27">
        <v>2</v>
      </c>
      <c r="B8" s="106">
        <v>42189</v>
      </c>
      <c r="C8" s="107" t="s">
        <v>75</v>
      </c>
      <c r="D8" s="108" t="s">
        <v>768</v>
      </c>
      <c r="E8" s="109" t="s">
        <v>769</v>
      </c>
      <c r="F8" s="152"/>
      <c r="G8" s="110" t="s">
        <v>92</v>
      </c>
      <c r="H8" s="110" t="s">
        <v>14</v>
      </c>
      <c r="I8" s="257"/>
      <c r="J8" s="118"/>
      <c r="K8" s="118"/>
      <c r="L8" s="118"/>
      <c r="M8" s="33"/>
      <c r="N8" s="158"/>
      <c r="O8" s="34"/>
      <c r="P8" s="34"/>
      <c r="Q8" s="34"/>
      <c r="R8" s="34"/>
      <c r="S8" s="34"/>
      <c r="T8" s="34"/>
      <c r="U8" s="34"/>
      <c r="V8" s="34"/>
      <c r="W8" s="35"/>
      <c r="X8" s="37"/>
    </row>
    <row r="9" spans="1:30" s="2" customFormat="1" ht="16.350000000000001" customHeight="1" x14ac:dyDescent="0.5">
      <c r="A9" s="27">
        <v>3</v>
      </c>
      <c r="B9" s="106">
        <v>42251</v>
      </c>
      <c r="C9" s="107" t="s">
        <v>75</v>
      </c>
      <c r="D9" s="108" t="s">
        <v>770</v>
      </c>
      <c r="E9" s="109" t="s">
        <v>771</v>
      </c>
      <c r="F9" s="152"/>
      <c r="G9" s="110" t="s">
        <v>92</v>
      </c>
      <c r="H9" s="110" t="s">
        <v>15</v>
      </c>
      <c r="I9" s="257"/>
      <c r="J9" s="118"/>
      <c r="K9" s="118"/>
      <c r="L9" s="118"/>
      <c r="M9" s="33"/>
      <c r="N9" s="34"/>
      <c r="O9" s="34"/>
      <c r="P9" s="34"/>
      <c r="Q9" s="34"/>
      <c r="R9" s="34"/>
      <c r="S9" s="34"/>
      <c r="T9" s="34"/>
      <c r="U9" s="34"/>
      <c r="V9" s="34"/>
      <c r="W9" s="35"/>
      <c r="X9" s="37"/>
    </row>
    <row r="10" spans="1:30" s="2" customFormat="1" ht="16.350000000000001" customHeight="1" x14ac:dyDescent="0.5">
      <c r="A10" s="27">
        <v>4</v>
      </c>
      <c r="B10" s="106">
        <v>42342</v>
      </c>
      <c r="C10" s="107" t="s">
        <v>75</v>
      </c>
      <c r="D10" s="108" t="s">
        <v>772</v>
      </c>
      <c r="E10" s="109" t="s">
        <v>773</v>
      </c>
      <c r="F10" s="152"/>
      <c r="G10" s="110" t="s">
        <v>164</v>
      </c>
      <c r="H10" s="110" t="s">
        <v>16</v>
      </c>
      <c r="I10" s="257"/>
      <c r="J10" s="118"/>
      <c r="K10" s="118"/>
      <c r="L10" s="118"/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37"/>
      <c r="AA10" s="3"/>
      <c r="AC10" s="5"/>
      <c r="AD10" s="4"/>
    </row>
    <row r="11" spans="1:30" s="2" customFormat="1" ht="16.350000000000001" customHeight="1" x14ac:dyDescent="0.5">
      <c r="A11" s="38">
        <v>5</v>
      </c>
      <c r="B11" s="119">
        <v>42394</v>
      </c>
      <c r="C11" s="120" t="s">
        <v>75</v>
      </c>
      <c r="D11" s="121" t="s">
        <v>184</v>
      </c>
      <c r="E11" s="122" t="s">
        <v>774</v>
      </c>
      <c r="F11" s="154"/>
      <c r="G11" s="123" t="s">
        <v>164</v>
      </c>
      <c r="H11" s="123" t="s">
        <v>17</v>
      </c>
      <c r="I11" s="258"/>
      <c r="J11" s="103"/>
      <c r="K11" s="103"/>
      <c r="L11" s="103"/>
      <c r="M11" s="44"/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48"/>
      <c r="AA11" s="3"/>
      <c r="AC11" s="5"/>
      <c r="AD11" s="4"/>
    </row>
    <row r="12" spans="1:30" s="2" customFormat="1" ht="16.350000000000001" customHeight="1" x14ac:dyDescent="0.5">
      <c r="A12" s="16">
        <v>6</v>
      </c>
      <c r="B12" s="111">
        <v>42432</v>
      </c>
      <c r="C12" s="112" t="s">
        <v>75</v>
      </c>
      <c r="D12" s="113" t="s">
        <v>775</v>
      </c>
      <c r="E12" s="114" t="s">
        <v>776</v>
      </c>
      <c r="F12" s="153"/>
      <c r="G12" s="115" t="s">
        <v>164</v>
      </c>
      <c r="H12" s="115" t="s">
        <v>13</v>
      </c>
      <c r="I12" s="256"/>
      <c r="J12" s="117"/>
      <c r="K12" s="117"/>
      <c r="L12" s="117"/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3"/>
      <c r="X12" s="26"/>
      <c r="AA12" s="3"/>
      <c r="AC12" s="5"/>
      <c r="AD12" s="4"/>
    </row>
    <row r="13" spans="1:30" s="2" customFormat="1" ht="16.350000000000001" customHeight="1" x14ac:dyDescent="0.5">
      <c r="A13" s="27">
        <v>7</v>
      </c>
      <c r="B13" s="106">
        <v>42441</v>
      </c>
      <c r="C13" s="107" t="s">
        <v>75</v>
      </c>
      <c r="D13" s="108" t="s">
        <v>777</v>
      </c>
      <c r="E13" s="109" t="s">
        <v>778</v>
      </c>
      <c r="F13" s="152"/>
      <c r="G13" s="110" t="s">
        <v>92</v>
      </c>
      <c r="H13" s="110" t="s">
        <v>14</v>
      </c>
      <c r="I13" s="257"/>
      <c r="J13" s="118"/>
      <c r="K13" s="118"/>
      <c r="L13" s="118"/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37"/>
      <c r="AA13" s="3"/>
      <c r="AC13" s="5"/>
      <c r="AD13" s="4"/>
    </row>
    <row r="14" spans="1:30" s="2" customFormat="1" ht="16.350000000000001" customHeight="1" x14ac:dyDescent="0.5">
      <c r="A14" s="27">
        <v>8</v>
      </c>
      <c r="B14" s="106">
        <v>42472</v>
      </c>
      <c r="C14" s="107" t="s">
        <v>75</v>
      </c>
      <c r="D14" s="108" t="s">
        <v>779</v>
      </c>
      <c r="E14" s="109" t="s">
        <v>780</v>
      </c>
      <c r="F14" s="152" t="s">
        <v>97</v>
      </c>
      <c r="G14" s="110" t="s">
        <v>162</v>
      </c>
      <c r="H14" s="110" t="s">
        <v>15</v>
      </c>
      <c r="I14" s="257"/>
      <c r="J14" s="118"/>
      <c r="K14" s="118"/>
      <c r="L14" s="118"/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7"/>
      <c r="AA14" s="3"/>
      <c r="AC14" s="5"/>
      <c r="AD14" s="4"/>
    </row>
    <row r="15" spans="1:30" s="2" customFormat="1" ht="16.350000000000001" customHeight="1" x14ac:dyDescent="0.5">
      <c r="A15" s="27">
        <v>9</v>
      </c>
      <c r="B15" s="106">
        <v>42480</v>
      </c>
      <c r="C15" s="107" t="s">
        <v>75</v>
      </c>
      <c r="D15" s="108" t="s">
        <v>781</v>
      </c>
      <c r="E15" s="109" t="s">
        <v>782</v>
      </c>
      <c r="F15" s="152"/>
      <c r="G15" s="110" t="s">
        <v>92</v>
      </c>
      <c r="H15" s="110" t="s">
        <v>16</v>
      </c>
      <c r="I15" s="257"/>
      <c r="J15" s="297"/>
      <c r="K15" s="118"/>
      <c r="L15" s="118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5"/>
      <c r="X15" s="37"/>
      <c r="AA15" s="3"/>
      <c r="AC15" s="5"/>
      <c r="AD15" s="4"/>
    </row>
    <row r="16" spans="1:30" s="2" customFormat="1" ht="16.350000000000001" customHeight="1" x14ac:dyDescent="0.5">
      <c r="A16" s="38">
        <v>10</v>
      </c>
      <c r="B16" s="119">
        <v>42277</v>
      </c>
      <c r="C16" s="120" t="s">
        <v>76</v>
      </c>
      <c r="D16" s="121" t="s">
        <v>140</v>
      </c>
      <c r="E16" s="122" t="s">
        <v>783</v>
      </c>
      <c r="F16" s="154"/>
      <c r="G16" s="123" t="s">
        <v>92</v>
      </c>
      <c r="H16" s="123" t="s">
        <v>17</v>
      </c>
      <c r="I16" s="258"/>
      <c r="J16" s="103"/>
      <c r="K16" s="103"/>
      <c r="L16" s="103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6"/>
      <c r="X16" s="48"/>
      <c r="AA16" s="3"/>
      <c r="AC16" s="5"/>
      <c r="AD16" s="4"/>
    </row>
    <row r="17" spans="1:30" s="2" customFormat="1" ht="16.350000000000001" customHeight="1" x14ac:dyDescent="0.5">
      <c r="A17" s="16">
        <v>11</v>
      </c>
      <c r="B17" s="285">
        <v>42279</v>
      </c>
      <c r="C17" s="112" t="s">
        <v>76</v>
      </c>
      <c r="D17" s="113" t="s">
        <v>784</v>
      </c>
      <c r="E17" s="114" t="s">
        <v>785</v>
      </c>
      <c r="F17" s="153"/>
      <c r="G17" s="115" t="s">
        <v>164</v>
      </c>
      <c r="H17" s="115" t="s">
        <v>13</v>
      </c>
      <c r="I17" s="256"/>
      <c r="J17" s="139"/>
      <c r="K17" s="139"/>
      <c r="L17" s="139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3"/>
      <c r="X17" s="26"/>
      <c r="AA17" s="3"/>
      <c r="AC17" s="5"/>
      <c r="AD17" s="4"/>
    </row>
    <row r="18" spans="1:30" s="2" customFormat="1" ht="16.350000000000001" customHeight="1" x14ac:dyDescent="0.5">
      <c r="A18" s="27">
        <v>12</v>
      </c>
      <c r="B18" s="283">
        <v>42325</v>
      </c>
      <c r="C18" s="107" t="s">
        <v>76</v>
      </c>
      <c r="D18" s="108" t="s">
        <v>786</v>
      </c>
      <c r="E18" s="109" t="s">
        <v>787</v>
      </c>
      <c r="F18" s="152" t="s">
        <v>97</v>
      </c>
      <c r="G18" s="110" t="s">
        <v>159</v>
      </c>
      <c r="H18" s="110" t="s">
        <v>14</v>
      </c>
      <c r="I18" s="257"/>
      <c r="J18" s="145"/>
      <c r="K18" s="145"/>
      <c r="L18" s="145"/>
      <c r="M18" s="35"/>
      <c r="N18" s="33"/>
      <c r="O18" s="34"/>
      <c r="P18" s="34"/>
      <c r="Q18" s="34"/>
      <c r="R18" s="34"/>
      <c r="S18" s="34"/>
      <c r="T18" s="34"/>
      <c r="U18" s="34"/>
      <c r="V18" s="34"/>
      <c r="W18" s="35"/>
      <c r="X18" s="37"/>
      <c r="AA18" s="3"/>
      <c r="AC18" s="5"/>
      <c r="AD18" s="4"/>
    </row>
    <row r="19" spans="1:30" s="2" customFormat="1" ht="16.350000000000001" customHeight="1" x14ac:dyDescent="0.5">
      <c r="A19" s="27">
        <v>13</v>
      </c>
      <c r="B19" s="283">
        <v>42351</v>
      </c>
      <c r="C19" s="107" t="s">
        <v>76</v>
      </c>
      <c r="D19" s="140" t="s">
        <v>112</v>
      </c>
      <c r="E19" s="109" t="s">
        <v>788</v>
      </c>
      <c r="F19" s="152"/>
      <c r="G19" s="110" t="s">
        <v>159</v>
      </c>
      <c r="H19" s="110" t="s">
        <v>15</v>
      </c>
      <c r="I19" s="257"/>
      <c r="J19" s="118"/>
      <c r="K19" s="118"/>
      <c r="L19" s="118"/>
      <c r="M19" s="33"/>
      <c r="N19" s="33"/>
      <c r="O19" s="34"/>
      <c r="P19" s="34"/>
      <c r="Q19" s="34"/>
      <c r="R19" s="34"/>
      <c r="S19" s="34"/>
      <c r="T19" s="34"/>
      <c r="U19" s="34"/>
      <c r="V19" s="34"/>
      <c r="W19" s="35"/>
      <c r="X19" s="37"/>
      <c r="AA19" s="3"/>
      <c r="AC19" s="5"/>
      <c r="AD19" s="4"/>
    </row>
    <row r="20" spans="1:30" s="2" customFormat="1" ht="16.350000000000001" customHeight="1" x14ac:dyDescent="0.5">
      <c r="A20" s="27">
        <v>14</v>
      </c>
      <c r="B20" s="283">
        <v>42354</v>
      </c>
      <c r="C20" s="107" t="s">
        <v>76</v>
      </c>
      <c r="D20" s="108" t="s">
        <v>789</v>
      </c>
      <c r="E20" s="109" t="s">
        <v>790</v>
      </c>
      <c r="F20" s="152"/>
      <c r="G20" s="110" t="s">
        <v>159</v>
      </c>
      <c r="H20" s="110" t="s">
        <v>16</v>
      </c>
      <c r="I20" s="257"/>
      <c r="J20" s="118"/>
      <c r="K20" s="118"/>
      <c r="L20" s="118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5"/>
      <c r="X20" s="37"/>
      <c r="AA20" s="3"/>
      <c r="AC20" s="5"/>
      <c r="AD20" s="4"/>
    </row>
    <row r="21" spans="1:30" s="2" customFormat="1" ht="16.350000000000001" customHeight="1" x14ac:dyDescent="0.5">
      <c r="A21" s="38">
        <v>15</v>
      </c>
      <c r="B21" s="119">
        <v>42357</v>
      </c>
      <c r="C21" s="120" t="s">
        <v>76</v>
      </c>
      <c r="D21" s="121" t="s">
        <v>791</v>
      </c>
      <c r="E21" s="122" t="s">
        <v>792</v>
      </c>
      <c r="F21" s="154"/>
      <c r="G21" s="123" t="s">
        <v>162</v>
      </c>
      <c r="H21" s="123" t="s">
        <v>17</v>
      </c>
      <c r="I21" s="258"/>
      <c r="J21" s="103"/>
      <c r="K21" s="103"/>
      <c r="L21" s="103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6"/>
      <c r="X21" s="48"/>
      <c r="AA21" s="3"/>
      <c r="AC21" s="5"/>
      <c r="AD21" s="4"/>
    </row>
    <row r="22" spans="1:30" s="2" customFormat="1" ht="16.350000000000001" customHeight="1" x14ac:dyDescent="0.5">
      <c r="A22" s="16">
        <v>16</v>
      </c>
      <c r="B22" s="111">
        <v>42365</v>
      </c>
      <c r="C22" s="112" t="s">
        <v>76</v>
      </c>
      <c r="D22" s="113" t="s">
        <v>793</v>
      </c>
      <c r="E22" s="114" t="s">
        <v>794</v>
      </c>
      <c r="F22" s="153"/>
      <c r="G22" s="115" t="s">
        <v>162</v>
      </c>
      <c r="H22" s="115" t="s">
        <v>13</v>
      </c>
      <c r="I22" s="256"/>
      <c r="J22" s="139"/>
      <c r="K22" s="139"/>
      <c r="L22" s="139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3"/>
      <c r="X22" s="26"/>
      <c r="AA22" s="3"/>
      <c r="AC22" s="5"/>
      <c r="AD22" s="4"/>
    </row>
    <row r="23" spans="1:30" s="2" customFormat="1" ht="16.350000000000001" customHeight="1" x14ac:dyDescent="0.5">
      <c r="A23" s="27">
        <v>17</v>
      </c>
      <c r="B23" s="106">
        <v>42372</v>
      </c>
      <c r="C23" s="107" t="s">
        <v>76</v>
      </c>
      <c r="D23" s="108" t="s">
        <v>795</v>
      </c>
      <c r="E23" s="109" t="s">
        <v>796</v>
      </c>
      <c r="F23" s="152"/>
      <c r="G23" s="110" t="s">
        <v>159</v>
      </c>
      <c r="H23" s="110" t="s">
        <v>14</v>
      </c>
      <c r="I23" s="257"/>
      <c r="J23" s="145"/>
      <c r="K23" s="145"/>
      <c r="L23" s="145"/>
      <c r="M23" s="35"/>
      <c r="N23" s="33"/>
      <c r="O23" s="34"/>
      <c r="P23" s="34"/>
      <c r="Q23" s="34"/>
      <c r="R23" s="34"/>
      <c r="S23" s="34"/>
      <c r="T23" s="34"/>
      <c r="U23" s="34"/>
      <c r="V23" s="34"/>
      <c r="W23" s="35"/>
      <c r="X23" s="37"/>
      <c r="AA23" s="3"/>
      <c r="AC23" s="5"/>
      <c r="AD23" s="4"/>
    </row>
    <row r="24" spans="1:30" s="2" customFormat="1" ht="16.350000000000001" customHeight="1" x14ac:dyDescent="0.5">
      <c r="A24" s="27">
        <v>18</v>
      </c>
      <c r="B24" s="106">
        <v>42399</v>
      </c>
      <c r="C24" s="107" t="s">
        <v>76</v>
      </c>
      <c r="D24" s="108" t="s">
        <v>147</v>
      </c>
      <c r="E24" s="109" t="s">
        <v>797</v>
      </c>
      <c r="F24" s="152"/>
      <c r="G24" s="110" t="s">
        <v>159</v>
      </c>
      <c r="H24" s="110" t="s">
        <v>15</v>
      </c>
      <c r="I24" s="257"/>
      <c r="J24" s="118"/>
      <c r="K24" s="118"/>
      <c r="L24" s="118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5"/>
      <c r="X24" s="37"/>
      <c r="AA24" s="3"/>
      <c r="AC24" s="5"/>
      <c r="AD24" s="4"/>
    </row>
    <row r="25" spans="1:30" s="2" customFormat="1" ht="16.350000000000001" customHeight="1" x14ac:dyDescent="0.5">
      <c r="A25" s="27">
        <v>19</v>
      </c>
      <c r="B25" s="106">
        <v>42401</v>
      </c>
      <c r="C25" s="107" t="s">
        <v>76</v>
      </c>
      <c r="D25" s="108" t="s">
        <v>798</v>
      </c>
      <c r="E25" s="109" t="s">
        <v>799</v>
      </c>
      <c r="F25" s="152"/>
      <c r="G25" s="110" t="s">
        <v>92</v>
      </c>
      <c r="H25" s="110" t="s">
        <v>16</v>
      </c>
      <c r="I25" s="257"/>
      <c r="J25" s="118"/>
      <c r="K25" s="118"/>
      <c r="L25" s="118"/>
      <c r="M25" s="33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37"/>
      <c r="AA25" s="3"/>
      <c r="AC25" s="5"/>
      <c r="AD25" s="4"/>
    </row>
    <row r="26" spans="1:30" s="2" customFormat="1" ht="16.350000000000001" customHeight="1" x14ac:dyDescent="0.5">
      <c r="A26" s="38">
        <v>20</v>
      </c>
      <c r="B26" s="119">
        <v>42402</v>
      </c>
      <c r="C26" s="120" t="s">
        <v>76</v>
      </c>
      <c r="D26" s="121" t="s">
        <v>800</v>
      </c>
      <c r="E26" s="122" t="s">
        <v>313</v>
      </c>
      <c r="F26" s="154"/>
      <c r="G26" s="123" t="s">
        <v>162</v>
      </c>
      <c r="H26" s="123" t="s">
        <v>17</v>
      </c>
      <c r="I26" s="298"/>
      <c r="J26" s="103"/>
      <c r="K26" s="103"/>
      <c r="L26" s="103"/>
      <c r="M26" s="44"/>
      <c r="N26" s="45"/>
      <c r="O26" s="45"/>
      <c r="P26" s="45"/>
      <c r="Q26" s="45"/>
      <c r="R26" s="45"/>
      <c r="S26" s="45"/>
      <c r="T26" s="45"/>
      <c r="U26" s="45"/>
      <c r="V26" s="45"/>
      <c r="W26" s="46"/>
      <c r="X26" s="48"/>
      <c r="AA26" s="3"/>
      <c r="AC26" s="5"/>
      <c r="AD26" s="4"/>
    </row>
    <row r="27" spans="1:30" s="2" customFormat="1" ht="15.95" customHeight="1" x14ac:dyDescent="0.5">
      <c r="A27" s="16">
        <v>21</v>
      </c>
      <c r="B27" s="111">
        <v>42407</v>
      </c>
      <c r="C27" s="125" t="s">
        <v>76</v>
      </c>
      <c r="D27" s="126" t="s">
        <v>801</v>
      </c>
      <c r="E27" s="127" t="s">
        <v>802</v>
      </c>
      <c r="F27" s="155"/>
      <c r="G27" s="115" t="s">
        <v>162</v>
      </c>
      <c r="H27" s="299" t="s">
        <v>13</v>
      </c>
      <c r="I27" s="300"/>
      <c r="J27" s="104"/>
      <c r="K27" s="104"/>
      <c r="L27" s="104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26"/>
      <c r="AA27" s="3"/>
      <c r="AC27" s="5"/>
      <c r="AD27" s="4"/>
    </row>
    <row r="28" spans="1:30" s="2" customFormat="1" ht="15.95" customHeight="1" x14ac:dyDescent="0.5">
      <c r="A28" s="27">
        <v>22</v>
      </c>
      <c r="B28" s="106">
        <v>42413</v>
      </c>
      <c r="C28" s="107" t="s">
        <v>76</v>
      </c>
      <c r="D28" s="108" t="s">
        <v>703</v>
      </c>
      <c r="E28" s="109" t="s">
        <v>803</v>
      </c>
      <c r="F28" s="152" t="s">
        <v>97</v>
      </c>
      <c r="G28" s="110" t="s">
        <v>162</v>
      </c>
      <c r="H28" s="110" t="s">
        <v>14</v>
      </c>
      <c r="I28" s="257"/>
      <c r="J28" s="118"/>
      <c r="K28" s="118"/>
      <c r="L28" s="118"/>
      <c r="M28" s="33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7"/>
    </row>
    <row r="29" spans="1:30" s="2" customFormat="1" ht="16.350000000000001" customHeight="1" x14ac:dyDescent="0.5">
      <c r="A29" s="27">
        <v>23</v>
      </c>
      <c r="B29" s="106">
        <v>42414</v>
      </c>
      <c r="C29" s="107" t="s">
        <v>76</v>
      </c>
      <c r="D29" s="108" t="s">
        <v>559</v>
      </c>
      <c r="E29" s="109" t="s">
        <v>804</v>
      </c>
      <c r="F29" s="152"/>
      <c r="G29" s="110" t="s">
        <v>162</v>
      </c>
      <c r="H29" s="110" t="s">
        <v>15</v>
      </c>
      <c r="I29" s="257"/>
      <c r="J29" s="118"/>
      <c r="K29" s="118"/>
      <c r="L29" s="118"/>
      <c r="M29" s="33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7"/>
    </row>
    <row r="30" spans="1:30" s="2" customFormat="1" ht="16.350000000000001" customHeight="1" x14ac:dyDescent="0.5">
      <c r="A30" s="27">
        <v>24</v>
      </c>
      <c r="B30" s="106">
        <v>42415</v>
      </c>
      <c r="C30" s="107" t="s">
        <v>76</v>
      </c>
      <c r="D30" s="108" t="s">
        <v>158</v>
      </c>
      <c r="E30" s="109" t="s">
        <v>805</v>
      </c>
      <c r="F30" s="152"/>
      <c r="G30" s="110" t="s">
        <v>164</v>
      </c>
      <c r="H30" s="110" t="s">
        <v>16</v>
      </c>
      <c r="I30" s="257"/>
      <c r="J30" s="118"/>
      <c r="K30" s="118"/>
      <c r="L30" s="118"/>
      <c r="M30" s="33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7"/>
    </row>
    <row r="31" spans="1:30" s="2" customFormat="1" ht="16.350000000000001" customHeight="1" x14ac:dyDescent="0.5">
      <c r="A31" s="74">
        <v>25</v>
      </c>
      <c r="B31" s="301">
        <v>42444</v>
      </c>
      <c r="C31" s="135" t="s">
        <v>76</v>
      </c>
      <c r="D31" s="130" t="s">
        <v>806</v>
      </c>
      <c r="E31" s="131" t="s">
        <v>807</v>
      </c>
      <c r="F31" s="156"/>
      <c r="G31" s="136" t="s">
        <v>92</v>
      </c>
      <c r="H31" s="136" t="s">
        <v>17</v>
      </c>
      <c r="I31" s="302"/>
      <c r="J31" s="132"/>
      <c r="K31" s="132"/>
      <c r="L31" s="132"/>
      <c r="M31" s="67"/>
      <c r="N31" s="68"/>
      <c r="O31" s="68"/>
      <c r="P31" s="68"/>
      <c r="Q31" s="68"/>
      <c r="R31" s="68"/>
      <c r="S31" s="68"/>
      <c r="T31" s="68"/>
      <c r="U31" s="68"/>
      <c r="V31" s="68"/>
      <c r="W31" s="69"/>
      <c r="X31" s="48"/>
      <c r="AA31" s="3"/>
      <c r="AC31" s="5"/>
      <c r="AD31" s="4"/>
    </row>
    <row r="32" spans="1:30" s="2" customFormat="1" ht="16.350000000000001" customHeight="1" x14ac:dyDescent="0.5">
      <c r="A32" s="16">
        <v>26</v>
      </c>
      <c r="B32" s="111">
        <v>42445</v>
      </c>
      <c r="C32" s="112" t="s">
        <v>76</v>
      </c>
      <c r="D32" s="113" t="s">
        <v>165</v>
      </c>
      <c r="E32" s="114" t="s">
        <v>808</v>
      </c>
      <c r="F32" s="153"/>
      <c r="G32" s="137" t="s">
        <v>162</v>
      </c>
      <c r="H32" s="137" t="s">
        <v>13</v>
      </c>
      <c r="I32" s="263"/>
      <c r="J32" s="139"/>
      <c r="K32" s="139"/>
      <c r="L32" s="139"/>
      <c r="M32" s="49"/>
      <c r="N32" s="24"/>
      <c r="O32" s="24"/>
      <c r="P32" s="24"/>
      <c r="Q32" s="24"/>
      <c r="R32" s="24"/>
      <c r="S32" s="24"/>
      <c r="T32" s="24"/>
      <c r="U32" s="24"/>
      <c r="V32" s="24"/>
      <c r="W32" s="23"/>
      <c r="X32" s="26"/>
      <c r="AA32" s="3"/>
      <c r="AC32" s="5"/>
      <c r="AD32" s="4"/>
    </row>
    <row r="33" spans="1:30" s="2" customFormat="1" ht="16.350000000000001" customHeight="1" x14ac:dyDescent="0.5">
      <c r="A33" s="27">
        <v>27</v>
      </c>
      <c r="B33" s="106">
        <v>42456</v>
      </c>
      <c r="C33" s="107" t="s">
        <v>76</v>
      </c>
      <c r="D33" s="108" t="s">
        <v>809</v>
      </c>
      <c r="E33" s="109" t="s">
        <v>810</v>
      </c>
      <c r="F33" s="152"/>
      <c r="G33" s="143" t="s">
        <v>162</v>
      </c>
      <c r="H33" s="143" t="s">
        <v>14</v>
      </c>
      <c r="I33" s="303"/>
      <c r="J33" s="118"/>
      <c r="K33" s="118"/>
      <c r="L33" s="118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7"/>
      <c r="AA33" s="3"/>
      <c r="AC33" s="5"/>
      <c r="AD33" s="4"/>
    </row>
    <row r="34" spans="1:30" s="2" customFormat="1" ht="16.350000000000001" customHeight="1" x14ac:dyDescent="0.5">
      <c r="A34" s="27">
        <v>28</v>
      </c>
      <c r="B34" s="106">
        <v>42461</v>
      </c>
      <c r="C34" s="107" t="s">
        <v>76</v>
      </c>
      <c r="D34" s="108" t="s">
        <v>811</v>
      </c>
      <c r="E34" s="109" t="s">
        <v>812</v>
      </c>
      <c r="F34" s="152"/>
      <c r="G34" s="110" t="s">
        <v>164</v>
      </c>
      <c r="H34" s="110" t="s">
        <v>15</v>
      </c>
      <c r="I34" s="257"/>
      <c r="J34" s="118"/>
      <c r="K34" s="118"/>
      <c r="L34" s="118"/>
      <c r="M34" s="33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7"/>
      <c r="AA34" s="3"/>
      <c r="AC34" s="5"/>
      <c r="AD34" s="4"/>
    </row>
    <row r="35" spans="1:30" s="2" customFormat="1" ht="16.350000000000001" customHeight="1" x14ac:dyDescent="0.5">
      <c r="A35" s="27">
        <v>29</v>
      </c>
      <c r="B35" s="106">
        <v>42491</v>
      </c>
      <c r="C35" s="107" t="s">
        <v>76</v>
      </c>
      <c r="D35" s="108" t="s">
        <v>636</v>
      </c>
      <c r="E35" s="109" t="s">
        <v>813</v>
      </c>
      <c r="F35" s="152"/>
      <c r="G35" s="110" t="s">
        <v>92</v>
      </c>
      <c r="H35" s="110" t="s">
        <v>16</v>
      </c>
      <c r="I35" s="257"/>
      <c r="J35" s="118"/>
      <c r="K35" s="118"/>
      <c r="L35" s="118"/>
      <c r="M35" s="33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7"/>
      <c r="AA35" s="3"/>
      <c r="AC35" s="5"/>
      <c r="AD35" s="4"/>
    </row>
    <row r="36" spans="1:30" s="2" customFormat="1" ht="16.350000000000001" customHeight="1" x14ac:dyDescent="0.5">
      <c r="A36" s="38">
        <v>30</v>
      </c>
      <c r="B36" s="119">
        <v>42499</v>
      </c>
      <c r="C36" s="120" t="s">
        <v>76</v>
      </c>
      <c r="D36" s="121" t="s">
        <v>113</v>
      </c>
      <c r="E36" s="122" t="s">
        <v>814</v>
      </c>
      <c r="F36" s="154"/>
      <c r="G36" s="123" t="s">
        <v>159</v>
      </c>
      <c r="H36" s="123" t="s">
        <v>17</v>
      </c>
      <c r="I36" s="258"/>
      <c r="J36" s="103"/>
      <c r="K36" s="103"/>
      <c r="L36" s="103"/>
      <c r="M36" s="44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76"/>
      <c r="AA36" s="3"/>
      <c r="AC36" s="5"/>
      <c r="AD36" s="4"/>
    </row>
    <row r="37" spans="1:30" s="2" customFormat="1" ht="16.350000000000001" customHeight="1" x14ac:dyDescent="0.5">
      <c r="A37" s="73">
        <v>31</v>
      </c>
      <c r="B37" s="218">
        <v>42500</v>
      </c>
      <c r="C37" s="125" t="s">
        <v>76</v>
      </c>
      <c r="D37" s="126" t="s">
        <v>815</v>
      </c>
      <c r="E37" s="127" t="s">
        <v>816</v>
      </c>
      <c r="F37" s="155"/>
      <c r="G37" s="133" t="s">
        <v>92</v>
      </c>
      <c r="H37" s="133" t="s">
        <v>13</v>
      </c>
      <c r="I37" s="304"/>
      <c r="J37" s="104"/>
      <c r="K37" s="104"/>
      <c r="L37" s="104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193"/>
      <c r="AA37" s="3"/>
      <c r="AC37" s="5"/>
      <c r="AD37" s="4"/>
    </row>
    <row r="38" spans="1:30" s="2" customFormat="1" ht="15.95" customHeight="1" x14ac:dyDescent="0.5">
      <c r="A38" s="27">
        <v>32</v>
      </c>
      <c r="B38" s="106">
        <v>42507</v>
      </c>
      <c r="C38" s="107" t="s">
        <v>76</v>
      </c>
      <c r="D38" s="108" t="s">
        <v>817</v>
      </c>
      <c r="E38" s="109" t="s">
        <v>818</v>
      </c>
      <c r="F38" s="152"/>
      <c r="G38" s="110" t="s">
        <v>162</v>
      </c>
      <c r="H38" s="110" t="s">
        <v>14</v>
      </c>
      <c r="I38" s="257"/>
      <c r="J38" s="118"/>
      <c r="K38" s="118"/>
      <c r="L38" s="118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7"/>
    </row>
    <row r="39" spans="1:30" s="2" customFormat="1" ht="15.95" customHeight="1" x14ac:dyDescent="0.5">
      <c r="A39" s="27">
        <v>33</v>
      </c>
      <c r="B39" s="106">
        <v>42536</v>
      </c>
      <c r="C39" s="107" t="s">
        <v>76</v>
      </c>
      <c r="D39" s="108" t="s">
        <v>819</v>
      </c>
      <c r="E39" s="109" t="s">
        <v>820</v>
      </c>
      <c r="F39" s="152"/>
      <c r="G39" s="110" t="s">
        <v>92</v>
      </c>
      <c r="H39" s="110" t="s">
        <v>15</v>
      </c>
      <c r="I39" s="257"/>
      <c r="J39" s="118"/>
      <c r="K39" s="118"/>
      <c r="L39" s="118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7"/>
    </row>
    <row r="40" spans="1:30" s="2" customFormat="1" ht="16.350000000000001" customHeight="1" x14ac:dyDescent="0.5">
      <c r="A40" s="27">
        <v>34</v>
      </c>
      <c r="B40" s="106">
        <v>42539</v>
      </c>
      <c r="C40" s="107" t="s">
        <v>76</v>
      </c>
      <c r="D40" s="108" t="s">
        <v>821</v>
      </c>
      <c r="E40" s="109" t="s">
        <v>822</v>
      </c>
      <c r="F40" s="152"/>
      <c r="G40" s="110" t="s">
        <v>159</v>
      </c>
      <c r="H40" s="110" t="s">
        <v>16</v>
      </c>
      <c r="I40" s="257"/>
      <c r="J40" s="118"/>
      <c r="K40" s="118"/>
      <c r="L40" s="118"/>
      <c r="M40" s="33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7"/>
      <c r="AA40" s="3"/>
      <c r="AC40" s="5"/>
      <c r="AD40" s="4"/>
    </row>
    <row r="41" spans="1:30" s="2" customFormat="1" ht="16.350000000000001" customHeight="1" x14ac:dyDescent="0.5">
      <c r="A41" s="74">
        <v>35</v>
      </c>
      <c r="B41" s="286">
        <v>42577</v>
      </c>
      <c r="C41" s="135" t="s">
        <v>76</v>
      </c>
      <c r="D41" s="130" t="s">
        <v>823</v>
      </c>
      <c r="E41" s="131" t="s">
        <v>824</v>
      </c>
      <c r="F41" s="156"/>
      <c r="G41" s="136" t="s">
        <v>162</v>
      </c>
      <c r="H41" s="136" t="s">
        <v>17</v>
      </c>
      <c r="I41" s="302"/>
      <c r="J41" s="132"/>
      <c r="K41" s="132"/>
      <c r="L41" s="132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9"/>
      <c r="X41" s="48"/>
      <c r="AA41" s="3"/>
      <c r="AC41" s="5"/>
      <c r="AD41" s="4"/>
    </row>
    <row r="42" spans="1:30" s="2" customFormat="1" ht="16.350000000000001" customHeight="1" x14ac:dyDescent="0.5">
      <c r="A42" s="16">
        <v>36</v>
      </c>
      <c r="B42" s="285">
        <v>43263</v>
      </c>
      <c r="C42" s="112" t="s">
        <v>76</v>
      </c>
      <c r="D42" s="113" t="s">
        <v>825</v>
      </c>
      <c r="E42" s="114" t="s">
        <v>826</v>
      </c>
      <c r="F42" s="153"/>
      <c r="G42" s="137" t="s">
        <v>159</v>
      </c>
      <c r="H42" s="137" t="s">
        <v>13</v>
      </c>
      <c r="I42" s="263"/>
      <c r="J42" s="139"/>
      <c r="K42" s="139"/>
      <c r="L42" s="139"/>
      <c r="M42" s="49"/>
      <c r="N42" s="24"/>
      <c r="O42" s="24"/>
      <c r="P42" s="24"/>
      <c r="Q42" s="24"/>
      <c r="R42" s="24"/>
      <c r="S42" s="24"/>
      <c r="T42" s="24"/>
      <c r="U42" s="24"/>
      <c r="V42" s="24"/>
      <c r="W42" s="23"/>
      <c r="X42" s="26"/>
      <c r="AA42" s="3"/>
      <c r="AC42" s="5"/>
      <c r="AD42" s="4"/>
    </row>
    <row r="43" spans="1:30" s="2" customFormat="1" ht="16.350000000000001" customHeight="1" x14ac:dyDescent="0.5">
      <c r="A43" s="27">
        <v>37</v>
      </c>
      <c r="B43" s="283">
        <v>44443</v>
      </c>
      <c r="C43" s="107" t="s">
        <v>76</v>
      </c>
      <c r="D43" s="108" t="s">
        <v>827</v>
      </c>
      <c r="E43" s="109" t="s">
        <v>828</v>
      </c>
      <c r="F43" s="152" t="s">
        <v>97</v>
      </c>
      <c r="G43" s="110" t="s">
        <v>159</v>
      </c>
      <c r="H43" s="110" t="s">
        <v>14</v>
      </c>
      <c r="I43" s="257"/>
      <c r="J43" s="118"/>
      <c r="K43" s="118"/>
      <c r="L43" s="118"/>
      <c r="M43" s="33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7"/>
      <c r="AA43" s="3"/>
      <c r="AC43" s="5"/>
      <c r="AD43" s="4"/>
    </row>
    <row r="44" spans="1:30" s="2" customFormat="1" ht="16.350000000000001" customHeight="1" x14ac:dyDescent="0.5">
      <c r="A44" s="27">
        <v>38</v>
      </c>
      <c r="B44" s="283">
        <v>44444</v>
      </c>
      <c r="C44" s="107" t="s">
        <v>76</v>
      </c>
      <c r="D44" s="108" t="s">
        <v>178</v>
      </c>
      <c r="E44" s="109" t="s">
        <v>829</v>
      </c>
      <c r="F44" s="152" t="s">
        <v>97</v>
      </c>
      <c r="G44" s="110" t="s">
        <v>92</v>
      </c>
      <c r="H44" s="110" t="s">
        <v>15</v>
      </c>
      <c r="I44" s="257"/>
      <c r="J44" s="118"/>
      <c r="K44" s="118"/>
      <c r="L44" s="118"/>
      <c r="M44" s="33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7"/>
      <c r="AA44" s="3"/>
      <c r="AC44" s="5"/>
      <c r="AD44" s="4"/>
    </row>
    <row r="45" spans="1:30" s="2" customFormat="1" ht="16.350000000000001" customHeight="1" x14ac:dyDescent="0.5">
      <c r="A45" s="27">
        <v>39</v>
      </c>
      <c r="B45" s="283">
        <v>44445</v>
      </c>
      <c r="C45" s="107" t="s">
        <v>76</v>
      </c>
      <c r="D45" s="108" t="s">
        <v>830</v>
      </c>
      <c r="E45" s="109" t="s">
        <v>831</v>
      </c>
      <c r="F45" s="109" t="s">
        <v>97</v>
      </c>
      <c r="G45" s="110" t="s">
        <v>92</v>
      </c>
      <c r="H45" s="110" t="s">
        <v>16</v>
      </c>
      <c r="I45" s="257"/>
      <c r="J45" s="118"/>
      <c r="K45" s="118"/>
      <c r="L45" s="118"/>
      <c r="M45" s="33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7"/>
      <c r="AA45" s="3"/>
      <c r="AC45" s="5"/>
      <c r="AD45" s="4"/>
    </row>
    <row r="46" spans="1:30" s="2" customFormat="1" ht="16.350000000000001" customHeight="1" x14ac:dyDescent="0.5">
      <c r="A46" s="38">
        <v>40</v>
      </c>
      <c r="B46" s="284">
        <v>44446</v>
      </c>
      <c r="C46" s="120" t="s">
        <v>76</v>
      </c>
      <c r="D46" s="121" t="s">
        <v>179</v>
      </c>
      <c r="E46" s="122" t="s">
        <v>832</v>
      </c>
      <c r="F46" s="122" t="s">
        <v>97</v>
      </c>
      <c r="G46" s="305" t="s">
        <v>92</v>
      </c>
      <c r="H46" s="305" t="s">
        <v>17</v>
      </c>
      <c r="I46" s="306"/>
      <c r="J46" s="307"/>
      <c r="K46" s="307"/>
      <c r="L46" s="307"/>
      <c r="M46" s="46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76"/>
      <c r="AA46" s="3"/>
      <c r="AC46" s="5"/>
      <c r="AD46" s="4"/>
    </row>
    <row r="47" spans="1:30" s="2" customFormat="1" ht="16.350000000000001" hidden="1" customHeight="1" x14ac:dyDescent="0.5">
      <c r="A47" s="16"/>
      <c r="B47" s="285"/>
      <c r="C47" s="112"/>
      <c r="D47" s="113"/>
      <c r="E47" s="114"/>
      <c r="F47" s="114"/>
      <c r="G47" s="137"/>
      <c r="H47" s="137"/>
      <c r="I47" s="263"/>
      <c r="J47" s="139"/>
      <c r="K47" s="139"/>
      <c r="L47" s="139"/>
      <c r="M47" s="49"/>
      <c r="N47" s="24"/>
      <c r="O47" s="24"/>
      <c r="P47" s="24"/>
      <c r="Q47" s="24"/>
      <c r="R47" s="24"/>
      <c r="S47" s="24"/>
      <c r="T47" s="24"/>
      <c r="U47" s="24"/>
      <c r="V47" s="24"/>
      <c r="W47" s="23"/>
      <c r="X47" s="26"/>
      <c r="AA47" s="3"/>
      <c r="AC47" s="5"/>
      <c r="AD47" s="4"/>
    </row>
    <row r="48" spans="1:30" s="2" customFormat="1" ht="15.95" hidden="1" customHeight="1" x14ac:dyDescent="0.5">
      <c r="A48" s="27"/>
      <c r="B48" s="283"/>
      <c r="C48" s="107"/>
      <c r="D48" s="108"/>
      <c r="E48" s="109"/>
      <c r="F48" s="109"/>
      <c r="G48" s="110"/>
      <c r="H48" s="110"/>
      <c r="I48" s="257"/>
      <c r="J48" s="118"/>
      <c r="K48" s="118"/>
      <c r="L48" s="118"/>
      <c r="M48" s="33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7"/>
      <c r="AA48" s="3"/>
      <c r="AC48" s="5"/>
      <c r="AD48" s="4"/>
    </row>
    <row r="49" spans="1:30" s="2" customFormat="1" ht="15.95" hidden="1" customHeight="1" x14ac:dyDescent="0.5">
      <c r="A49" s="27"/>
      <c r="B49" s="282"/>
      <c r="C49" s="29"/>
      <c r="D49" s="30"/>
      <c r="E49" s="31"/>
      <c r="F49" s="31"/>
      <c r="G49" s="27"/>
      <c r="H49" s="27"/>
      <c r="I49" s="32"/>
      <c r="J49" s="33"/>
      <c r="K49" s="33"/>
      <c r="L49" s="33"/>
      <c r="M49" s="33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7"/>
      <c r="AA49" s="3"/>
      <c r="AC49" s="5"/>
      <c r="AD49" s="4"/>
    </row>
    <row r="50" spans="1:3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38"/>
      <c r="I50" s="43"/>
      <c r="J50" s="44"/>
      <c r="K50" s="44"/>
      <c r="L50" s="44"/>
      <c r="M50" s="44"/>
      <c r="N50" s="45"/>
      <c r="O50" s="45"/>
      <c r="P50" s="45"/>
      <c r="Q50" s="45"/>
      <c r="R50" s="45"/>
      <c r="S50" s="45"/>
      <c r="T50" s="45"/>
      <c r="U50" s="45"/>
      <c r="V50" s="45"/>
      <c r="W50" s="46"/>
      <c r="X50" s="76"/>
    </row>
    <row r="51" spans="1:30" s="2" customFormat="1" ht="6" customHeight="1" x14ac:dyDescent="0.5">
      <c r="A51" s="78"/>
      <c r="B51" s="194"/>
      <c r="C51" s="195"/>
      <c r="D51" s="196"/>
      <c r="E51" s="197"/>
      <c r="F51" s="197"/>
      <c r="G51" s="78"/>
      <c r="H51" s="78"/>
      <c r="I51" s="78"/>
      <c r="J51" s="78"/>
      <c r="K51" s="78"/>
      <c r="L51" s="78"/>
      <c r="M51" s="78"/>
      <c r="N51" s="77"/>
      <c r="O51" s="77"/>
      <c r="P51" s="77"/>
      <c r="Q51" s="77"/>
      <c r="R51" s="77"/>
      <c r="S51" s="77"/>
      <c r="T51" s="77"/>
      <c r="U51" s="77"/>
      <c r="V51" s="77"/>
      <c r="W51" s="198"/>
      <c r="X51" s="199"/>
      <c r="AA51" s="3"/>
      <c r="AC51" s="5"/>
      <c r="AD51" s="4"/>
    </row>
    <row r="52" spans="1:30" s="2" customFormat="1" ht="16.149999999999999" customHeight="1" x14ac:dyDescent="0.5">
      <c r="A52" s="77"/>
      <c r="B52" s="81" t="s">
        <v>24</v>
      </c>
      <c r="C52" s="78"/>
      <c r="E52" s="78">
        <f>H52+K52</f>
        <v>40</v>
      </c>
      <c r="F52" s="79" t="s">
        <v>6</v>
      </c>
      <c r="G52" s="81" t="s">
        <v>11</v>
      </c>
      <c r="H52" s="243">
        <f>COUNTIF($C$7:$C$50,"ช")</f>
        <v>9</v>
      </c>
      <c r="I52" s="80" t="s">
        <v>8</v>
      </c>
      <c r="J52" s="78"/>
      <c r="K52" s="78">
        <f>COUNTIF($C$7:$C$50,"ญ")</f>
        <v>31</v>
      </c>
      <c r="L52" s="77"/>
      <c r="M52" s="80" t="s">
        <v>8</v>
      </c>
      <c r="W52" s="77"/>
      <c r="X52" s="77"/>
    </row>
    <row r="53" spans="1:3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30" s="99" customFormat="1" ht="15" hidden="1" customHeight="1" x14ac:dyDescent="0.5">
      <c r="A54" s="94"/>
      <c r="B54" s="95"/>
      <c r="C54" s="94"/>
      <c r="D54" s="248" t="s">
        <v>13</v>
      </c>
      <c r="E54" s="248">
        <f>COUNTIF($H$7:$H$50,"แดง")</f>
        <v>8</v>
      </c>
      <c r="F54" s="248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30" s="99" customFormat="1" ht="15" hidden="1" customHeight="1" x14ac:dyDescent="0.5">
      <c r="A55" s="94"/>
      <c r="B55" s="95"/>
      <c r="C55" s="94"/>
      <c r="D55" s="248" t="s">
        <v>14</v>
      </c>
      <c r="E55" s="248">
        <f>COUNTIF($H$7:$H$50,"เหลือง")</f>
        <v>8</v>
      </c>
      <c r="F55" s="248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30" s="99" customFormat="1" ht="15" hidden="1" customHeight="1" x14ac:dyDescent="0.5">
      <c r="A56" s="94"/>
      <c r="B56" s="95"/>
      <c r="C56" s="94"/>
      <c r="D56" s="248" t="s">
        <v>15</v>
      </c>
      <c r="E56" s="248">
        <f>COUNTIF($H$7:$H$50,"น้ำเงิน")</f>
        <v>8</v>
      </c>
      <c r="F56" s="248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30" s="99" customFormat="1" ht="15" hidden="1" customHeight="1" x14ac:dyDescent="0.5">
      <c r="A57" s="94"/>
      <c r="B57" s="95"/>
      <c r="C57" s="94"/>
      <c r="D57" s="248" t="s">
        <v>16</v>
      </c>
      <c r="E57" s="248">
        <f>COUNTIF($H$7:$H$50,"ม่วง")</f>
        <v>8</v>
      </c>
      <c r="F57" s="248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spans="1:30" s="99" customFormat="1" ht="15" hidden="1" customHeight="1" x14ac:dyDescent="0.5">
      <c r="A58" s="94"/>
      <c r="B58" s="95"/>
      <c r="C58" s="94"/>
      <c r="D58" s="248" t="s">
        <v>17</v>
      </c>
      <c r="E58" s="248">
        <f>COUNTIF($H$7:$H$50,"ฟ้า")</f>
        <v>8</v>
      </c>
      <c r="F58" s="248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spans="1:30" s="99" customFormat="1" ht="15" hidden="1" customHeight="1" x14ac:dyDescent="0.5">
      <c r="A59" s="94"/>
      <c r="B59" s="95"/>
      <c r="C59" s="94"/>
      <c r="D59" s="248" t="s">
        <v>5</v>
      </c>
      <c r="E59" s="248">
        <f>SUM(E54:E58)</f>
        <v>40</v>
      </c>
      <c r="F59" s="248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spans="1:30" s="99" customFormat="1" ht="15" hidden="1" customHeight="1" x14ac:dyDescent="0.5">
      <c r="B60" s="96"/>
      <c r="C60" s="97"/>
      <c r="D60" s="98"/>
      <c r="E60" s="98"/>
      <c r="F60" s="98"/>
    </row>
    <row r="61" spans="1:30" s="99" customFormat="1" ht="15" customHeight="1" x14ac:dyDescent="0.5">
      <c r="B61" s="96"/>
      <c r="C61" s="97"/>
      <c r="D61" s="98"/>
      <c r="E61" s="98"/>
      <c r="F61" s="98"/>
    </row>
    <row r="62" spans="1:30" s="99" customFormat="1" ht="15" customHeight="1" x14ac:dyDescent="0.5">
      <c r="B62" s="96"/>
      <c r="C62" s="100"/>
      <c r="D62" s="101"/>
      <c r="E62" s="101"/>
      <c r="F62" s="101"/>
    </row>
    <row r="63" spans="1:30" ht="15" customHeight="1" x14ac:dyDescent="0.5">
      <c r="B63" s="96"/>
      <c r="C63" s="97"/>
      <c r="D63" s="98"/>
      <c r="E63" s="98"/>
      <c r="F63" s="98"/>
      <c r="G63" s="99"/>
      <c r="H63" s="99"/>
    </row>
    <row r="64" spans="1:30" ht="15" customHeight="1" x14ac:dyDescent="0.5">
      <c r="B64" s="96"/>
      <c r="C64" s="97"/>
      <c r="D64" s="98"/>
      <c r="E64" s="98"/>
      <c r="F64" s="98"/>
      <c r="G64" s="99"/>
      <c r="H64" s="99"/>
    </row>
    <row r="65" spans="2:8" ht="15" customHeight="1" x14ac:dyDescent="0.5">
      <c r="B65" s="96"/>
      <c r="C65" s="97"/>
      <c r="D65" s="98"/>
      <c r="E65" s="98"/>
      <c r="F65" s="98"/>
      <c r="G65" s="99"/>
      <c r="H65" s="99"/>
    </row>
    <row r="66" spans="2:8" ht="15" customHeight="1" x14ac:dyDescent="0.5">
      <c r="B66" s="96"/>
      <c r="C66" s="97"/>
      <c r="D66" s="98"/>
      <c r="E66" s="98"/>
      <c r="F66" s="98"/>
      <c r="G66" s="99"/>
      <c r="H66" s="99"/>
    </row>
  </sheetData>
  <mergeCells count="9">
    <mergeCell ref="V4:W4"/>
    <mergeCell ref="A5:A6"/>
    <mergeCell ref="B5:B6"/>
    <mergeCell ref="C5:C6"/>
    <mergeCell ref="D5:D6"/>
    <mergeCell ref="E5:E6"/>
    <mergeCell ref="G5:G6"/>
    <mergeCell ref="F5:F6"/>
    <mergeCell ref="H5:H6"/>
  </mergeCells>
  <pageMargins left="0.78740157480314965" right="0.15748031496062992" top="0.47244094488188981" bottom="7.874015748031496E-2" header="0.23622047244094491" footer="0.31496062992125984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2"/>
  <sheetViews>
    <sheetView topLeftCell="A23" zoomScale="130" zoomScaleNormal="130" workbookViewId="0">
      <selection activeCell="I7" sqref="I7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28515625" style="9" customWidth="1"/>
    <col min="7" max="7" width="5.42578125" style="1" customWidth="1"/>
    <col min="8" max="25" width="3" style="1" customWidth="1"/>
    <col min="26" max="26" width="4.7109375" style="1" customWidth="1"/>
    <col min="27" max="27" width="12.7109375" style="489" bestFit="1" customWidth="1"/>
    <col min="28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71"/>
      <c r="G1" s="15"/>
      <c r="H1" s="15"/>
      <c r="L1" s="13" t="s">
        <v>25</v>
      </c>
      <c r="Q1" s="13" t="str">
        <f>'ยอด ม.6'!B24</f>
        <v>นางสาวมัลลิกา  อภิชนังกูร</v>
      </c>
      <c r="AA1" s="483"/>
    </row>
    <row r="2" spans="1:40" s="13" customFormat="1" ht="18" customHeight="1" x14ac:dyDescent="0.5">
      <c r="B2" s="172" t="s">
        <v>52</v>
      </c>
      <c r="C2" s="169"/>
      <c r="D2" s="170"/>
      <c r="E2" s="171" t="s">
        <v>70</v>
      </c>
      <c r="F2" s="171"/>
      <c r="L2" s="13" t="s">
        <v>53</v>
      </c>
      <c r="Q2" s="13" t="str">
        <f>'ยอด ม.6'!B25</f>
        <v>นายธนาวรรธน์  โชคสถาพร</v>
      </c>
      <c r="AA2" s="483"/>
    </row>
    <row r="3" spans="1:40" s="14" customFormat="1" ht="17.25" customHeight="1" x14ac:dyDescent="0.5">
      <c r="A3" s="15" t="s">
        <v>206</v>
      </c>
      <c r="B3" s="13"/>
      <c r="C3" s="13"/>
      <c r="D3" s="13"/>
      <c r="E3" s="13"/>
      <c r="F3" s="13"/>
      <c r="G3" s="15"/>
      <c r="H3" s="15"/>
      <c r="I3" s="15"/>
      <c r="J3" s="15"/>
      <c r="K3" s="15"/>
      <c r="L3" s="13"/>
      <c r="M3" s="13"/>
      <c r="N3" s="15"/>
      <c r="T3" s="13"/>
      <c r="U3" s="13"/>
      <c r="V3" s="13"/>
      <c r="W3" s="13"/>
      <c r="X3" s="13"/>
      <c r="AA3" s="484"/>
    </row>
    <row r="4" spans="1:40" s="14" customFormat="1" ht="17.25" customHeight="1" x14ac:dyDescent="0.5">
      <c r="A4" s="13" t="s">
        <v>73</v>
      </c>
      <c r="B4" s="13"/>
      <c r="C4" s="13"/>
      <c r="D4" s="13"/>
      <c r="E4" s="13"/>
      <c r="F4" s="13"/>
      <c r="G4" s="15"/>
      <c r="H4" s="15"/>
      <c r="I4" s="15"/>
      <c r="J4" s="15"/>
      <c r="K4" s="15"/>
      <c r="L4" s="13"/>
      <c r="M4" s="13"/>
      <c r="N4" s="15"/>
      <c r="T4" s="15"/>
      <c r="U4" s="13"/>
      <c r="V4" s="173" t="s">
        <v>55</v>
      </c>
      <c r="W4" s="553">
        <f>'ยอด ม.6'!F24</f>
        <v>121</v>
      </c>
      <c r="X4" s="553"/>
      <c r="AA4" s="484"/>
    </row>
    <row r="5" spans="1:40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54" t="s">
        <v>46</v>
      </c>
      <c r="G5" s="554" t="s">
        <v>3</v>
      </c>
      <c r="H5" s="254"/>
      <c r="I5" s="254"/>
      <c r="J5" s="254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79"/>
      <c r="AA5" s="485"/>
    </row>
    <row r="6" spans="1:40" s="93" customFormat="1" ht="18" customHeight="1" x14ac:dyDescent="0.5">
      <c r="A6" s="555"/>
      <c r="B6" s="557"/>
      <c r="C6" s="559"/>
      <c r="D6" s="561"/>
      <c r="E6" s="563"/>
      <c r="F6" s="564"/>
      <c r="G6" s="564"/>
      <c r="H6" s="255"/>
      <c r="I6" s="255"/>
      <c r="J6" s="255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90"/>
      <c r="Y6" s="184"/>
      <c r="AA6" s="485"/>
    </row>
    <row r="7" spans="1:40" s="2" customFormat="1" ht="16.350000000000001" customHeight="1" x14ac:dyDescent="0.5">
      <c r="A7" s="16">
        <v>1</v>
      </c>
      <c r="B7" s="17">
        <v>41858</v>
      </c>
      <c r="C7" s="160" t="s">
        <v>75</v>
      </c>
      <c r="D7" s="161" t="s">
        <v>170</v>
      </c>
      <c r="E7" s="162" t="s">
        <v>171</v>
      </c>
      <c r="F7" s="515" t="s">
        <v>159</v>
      </c>
      <c r="G7" s="21" t="s">
        <v>16</v>
      </c>
      <c r="H7" s="82"/>
      <c r="I7" s="23"/>
      <c r="J7" s="23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3"/>
      <c r="Y7" s="26"/>
      <c r="AA7" s="486"/>
    </row>
    <row r="8" spans="1:40" s="2" customFormat="1" ht="16.350000000000001" customHeight="1" x14ac:dyDescent="0.5">
      <c r="A8" s="27">
        <v>2</v>
      </c>
      <c r="B8" s="28">
        <v>42180</v>
      </c>
      <c r="C8" s="60" t="s">
        <v>75</v>
      </c>
      <c r="D8" s="61" t="s">
        <v>833</v>
      </c>
      <c r="E8" s="62" t="s">
        <v>834</v>
      </c>
      <c r="F8" s="150" t="s">
        <v>162</v>
      </c>
      <c r="G8" s="27" t="s">
        <v>13</v>
      </c>
      <c r="H8" s="83"/>
      <c r="I8" s="33"/>
      <c r="J8" s="33"/>
      <c r="K8" s="33"/>
      <c r="L8" s="33"/>
      <c r="M8" s="33"/>
      <c r="N8" s="33"/>
      <c r="O8" s="34"/>
      <c r="P8" s="34"/>
      <c r="Q8" s="34"/>
      <c r="R8" s="34"/>
      <c r="S8" s="34"/>
      <c r="T8" s="34"/>
      <c r="U8" s="34"/>
      <c r="V8" s="34"/>
      <c r="W8" s="34"/>
      <c r="X8" s="35"/>
      <c r="Y8" s="37"/>
      <c r="AA8" s="486"/>
    </row>
    <row r="9" spans="1:40" s="2" customFormat="1" ht="16.350000000000001" customHeight="1" x14ac:dyDescent="0.5">
      <c r="A9" s="27">
        <v>3</v>
      </c>
      <c r="B9" s="28">
        <v>42338</v>
      </c>
      <c r="C9" s="60" t="s">
        <v>75</v>
      </c>
      <c r="D9" s="61" t="s">
        <v>835</v>
      </c>
      <c r="E9" s="62" t="s">
        <v>836</v>
      </c>
      <c r="F9" s="150" t="s">
        <v>92</v>
      </c>
      <c r="G9" s="27" t="s">
        <v>15</v>
      </c>
      <c r="H9" s="83"/>
      <c r="I9" s="33"/>
      <c r="J9" s="33"/>
      <c r="K9" s="33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5"/>
      <c r="Y9" s="37"/>
      <c r="AA9" s="486"/>
    </row>
    <row r="10" spans="1:40" s="2" customFormat="1" ht="16.350000000000001" customHeight="1" x14ac:dyDescent="0.5">
      <c r="A10" s="27">
        <v>4</v>
      </c>
      <c r="B10" s="28">
        <v>42343</v>
      </c>
      <c r="C10" s="60" t="s">
        <v>75</v>
      </c>
      <c r="D10" s="61" t="s">
        <v>837</v>
      </c>
      <c r="E10" s="62" t="s">
        <v>838</v>
      </c>
      <c r="F10" s="150" t="s">
        <v>92</v>
      </c>
      <c r="G10" s="27" t="s">
        <v>16</v>
      </c>
      <c r="H10" s="83"/>
      <c r="I10" s="33"/>
      <c r="J10" s="33"/>
      <c r="K10" s="33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48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42422</v>
      </c>
      <c r="C11" s="271" t="s">
        <v>75</v>
      </c>
      <c r="D11" s="241" t="s">
        <v>116</v>
      </c>
      <c r="E11" s="242" t="s">
        <v>839</v>
      </c>
      <c r="F11" s="481" t="s">
        <v>164</v>
      </c>
      <c r="G11" s="38" t="s">
        <v>17</v>
      </c>
      <c r="H11" s="84"/>
      <c r="I11" s="44"/>
      <c r="J11" s="44"/>
      <c r="K11" s="44"/>
      <c r="L11" s="44"/>
      <c r="M11" s="44"/>
      <c r="N11" s="44"/>
      <c r="O11" s="45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486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77">
        <v>42469</v>
      </c>
      <c r="C12" s="160" t="s">
        <v>75</v>
      </c>
      <c r="D12" s="161" t="s">
        <v>840</v>
      </c>
      <c r="E12" s="162" t="s">
        <v>841</v>
      </c>
      <c r="F12" s="515" t="s">
        <v>164</v>
      </c>
      <c r="G12" s="21" t="s">
        <v>14</v>
      </c>
      <c r="H12" s="82"/>
      <c r="I12" s="23"/>
      <c r="J12" s="23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48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2">
        <v>42509</v>
      </c>
      <c r="C13" s="60" t="s">
        <v>75</v>
      </c>
      <c r="D13" s="61" t="s">
        <v>278</v>
      </c>
      <c r="E13" s="62" t="s">
        <v>842</v>
      </c>
      <c r="F13" s="150" t="s">
        <v>164</v>
      </c>
      <c r="G13" s="27" t="s">
        <v>15</v>
      </c>
      <c r="H13" s="83"/>
      <c r="I13" s="33"/>
      <c r="J13" s="33"/>
      <c r="K13" s="33"/>
      <c r="L13" s="33"/>
      <c r="M13" s="3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48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2">
        <v>42512</v>
      </c>
      <c r="C14" s="60" t="s">
        <v>75</v>
      </c>
      <c r="D14" s="61" t="s">
        <v>117</v>
      </c>
      <c r="E14" s="62" t="s">
        <v>843</v>
      </c>
      <c r="F14" s="150" t="s">
        <v>159</v>
      </c>
      <c r="G14" s="27" t="s">
        <v>16</v>
      </c>
      <c r="H14" s="83"/>
      <c r="I14" s="33"/>
      <c r="J14" s="33"/>
      <c r="K14" s="33"/>
      <c r="L14" s="33"/>
      <c r="M14" s="3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48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2">
        <v>42517</v>
      </c>
      <c r="C15" s="60" t="s">
        <v>75</v>
      </c>
      <c r="D15" s="61" t="s">
        <v>844</v>
      </c>
      <c r="E15" s="62" t="s">
        <v>101</v>
      </c>
      <c r="F15" s="150" t="s">
        <v>159</v>
      </c>
      <c r="G15" s="27" t="s">
        <v>17</v>
      </c>
      <c r="H15" s="83"/>
      <c r="I15" s="33"/>
      <c r="J15" s="33"/>
      <c r="K15" s="33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486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0">
        <v>42520</v>
      </c>
      <c r="C16" s="271" t="s">
        <v>75</v>
      </c>
      <c r="D16" s="241" t="s">
        <v>219</v>
      </c>
      <c r="E16" s="242" t="s">
        <v>172</v>
      </c>
      <c r="F16" s="481" t="s">
        <v>162</v>
      </c>
      <c r="G16" s="38" t="s">
        <v>13</v>
      </c>
      <c r="H16" s="84"/>
      <c r="I16" s="44"/>
      <c r="J16" s="44"/>
      <c r="K16" s="44"/>
      <c r="L16" s="44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486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77">
        <v>42558</v>
      </c>
      <c r="C17" s="160" t="s">
        <v>75</v>
      </c>
      <c r="D17" s="161" t="s">
        <v>845</v>
      </c>
      <c r="E17" s="162" t="s">
        <v>846</v>
      </c>
      <c r="F17" s="515" t="s">
        <v>92</v>
      </c>
      <c r="G17" s="21" t="s">
        <v>14</v>
      </c>
      <c r="H17" s="82"/>
      <c r="I17" s="23"/>
      <c r="J17" s="23"/>
      <c r="K17" s="23"/>
      <c r="L17" s="49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48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44447</v>
      </c>
      <c r="C18" s="60" t="s">
        <v>75</v>
      </c>
      <c r="D18" s="61" t="s">
        <v>117</v>
      </c>
      <c r="E18" s="62" t="s">
        <v>847</v>
      </c>
      <c r="F18" s="150" t="s">
        <v>162</v>
      </c>
      <c r="G18" s="27" t="s">
        <v>15</v>
      </c>
      <c r="H18" s="83"/>
      <c r="I18" s="33"/>
      <c r="J18" s="33"/>
      <c r="K18" s="33"/>
      <c r="L18" s="35"/>
      <c r="M18" s="35"/>
      <c r="N18" s="35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486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2">
        <v>44449</v>
      </c>
      <c r="C19" s="60" t="s">
        <v>75</v>
      </c>
      <c r="D19" s="272" t="s">
        <v>848</v>
      </c>
      <c r="E19" s="62" t="s">
        <v>849</v>
      </c>
      <c r="F19" s="150" t="s">
        <v>92</v>
      </c>
      <c r="G19" s="27" t="s">
        <v>17</v>
      </c>
      <c r="H19" s="83"/>
      <c r="I19" s="33"/>
      <c r="J19" s="525"/>
      <c r="K19" s="33"/>
      <c r="L19" s="33"/>
      <c r="M19" s="33"/>
      <c r="N19" s="33"/>
      <c r="O19" s="34"/>
      <c r="P19" s="33"/>
      <c r="Q19" s="34"/>
      <c r="R19" s="34"/>
      <c r="S19" s="34"/>
      <c r="T19" s="34"/>
      <c r="U19" s="34"/>
      <c r="V19" s="34"/>
      <c r="W19" s="34"/>
      <c r="X19" s="35"/>
      <c r="Y19" s="37"/>
      <c r="AA19" s="486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2">
        <v>44450</v>
      </c>
      <c r="C20" s="60" t="s">
        <v>75</v>
      </c>
      <c r="D20" s="61" t="s">
        <v>160</v>
      </c>
      <c r="E20" s="62" t="s">
        <v>850</v>
      </c>
      <c r="F20" s="150" t="s">
        <v>159</v>
      </c>
      <c r="G20" s="27" t="s">
        <v>13</v>
      </c>
      <c r="H20" s="526"/>
      <c r="I20" s="33"/>
      <c r="J20" s="33"/>
      <c r="K20" s="33"/>
      <c r="L20" s="33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48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50">
        <v>44451</v>
      </c>
      <c r="C21" s="271" t="s">
        <v>75</v>
      </c>
      <c r="D21" s="241" t="s">
        <v>152</v>
      </c>
      <c r="E21" s="242" t="s">
        <v>851</v>
      </c>
      <c r="F21" s="481" t="s">
        <v>162</v>
      </c>
      <c r="G21" s="38" t="s">
        <v>14</v>
      </c>
      <c r="H21" s="527"/>
      <c r="I21" s="44"/>
      <c r="J21" s="44"/>
      <c r="K21" s="44"/>
      <c r="L21" s="44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486"/>
      <c r="AB21" s="3"/>
      <c r="AC21" s="490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77">
        <v>42315</v>
      </c>
      <c r="C22" s="160" t="s">
        <v>76</v>
      </c>
      <c r="D22" s="161" t="s">
        <v>176</v>
      </c>
      <c r="E22" s="162" t="s">
        <v>852</v>
      </c>
      <c r="F22" s="515" t="s">
        <v>164</v>
      </c>
      <c r="G22" s="21" t="s">
        <v>15</v>
      </c>
      <c r="H22" s="82"/>
      <c r="I22" s="23"/>
      <c r="J22" s="23"/>
      <c r="K22" s="23"/>
      <c r="L22" s="49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48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2">
        <v>42448</v>
      </c>
      <c r="C23" s="60" t="s">
        <v>76</v>
      </c>
      <c r="D23" s="61" t="s">
        <v>278</v>
      </c>
      <c r="E23" s="62" t="s">
        <v>853</v>
      </c>
      <c r="F23" s="150" t="s">
        <v>92</v>
      </c>
      <c r="G23" s="27" t="s">
        <v>16</v>
      </c>
      <c r="H23" s="83"/>
      <c r="I23" s="33"/>
      <c r="J23" s="33"/>
      <c r="K23" s="33"/>
      <c r="L23" s="35"/>
      <c r="M23" s="35"/>
      <c r="N23" s="35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48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2">
        <v>42485</v>
      </c>
      <c r="C24" s="60" t="s">
        <v>76</v>
      </c>
      <c r="D24" s="61" t="s">
        <v>570</v>
      </c>
      <c r="E24" s="62" t="s">
        <v>368</v>
      </c>
      <c r="F24" s="150" t="s">
        <v>164</v>
      </c>
      <c r="G24" s="27" t="s">
        <v>17</v>
      </c>
      <c r="H24" s="8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48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2">
        <v>42488</v>
      </c>
      <c r="C25" s="60" t="s">
        <v>76</v>
      </c>
      <c r="D25" s="61" t="s">
        <v>854</v>
      </c>
      <c r="E25" s="62" t="s">
        <v>855</v>
      </c>
      <c r="F25" s="150" t="s">
        <v>92</v>
      </c>
      <c r="G25" s="27" t="s">
        <v>13</v>
      </c>
      <c r="H25" s="83"/>
      <c r="I25" s="33"/>
      <c r="J25" s="33"/>
      <c r="K25" s="33"/>
      <c r="L25" s="33"/>
      <c r="M25" s="3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486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0">
        <v>42496</v>
      </c>
      <c r="C26" s="271" t="s">
        <v>76</v>
      </c>
      <c r="D26" s="241" t="s">
        <v>856</v>
      </c>
      <c r="E26" s="242" t="s">
        <v>857</v>
      </c>
      <c r="F26" s="481" t="s">
        <v>159</v>
      </c>
      <c r="G26" s="38" t="s">
        <v>14</v>
      </c>
      <c r="H26" s="84"/>
      <c r="I26" s="44"/>
      <c r="J26" s="44"/>
      <c r="K26" s="44"/>
      <c r="L26" s="44"/>
      <c r="M26" s="44"/>
      <c r="N26" s="44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486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528">
        <v>42497</v>
      </c>
      <c r="C27" s="240" t="s">
        <v>76</v>
      </c>
      <c r="D27" s="53" t="s">
        <v>109</v>
      </c>
      <c r="E27" s="54" t="s">
        <v>858</v>
      </c>
      <c r="F27" s="149" t="s">
        <v>92</v>
      </c>
      <c r="G27" s="21" t="s">
        <v>15</v>
      </c>
      <c r="H27" s="86"/>
      <c r="I27" s="58"/>
      <c r="J27" s="58"/>
      <c r="K27" s="58"/>
      <c r="L27" s="56"/>
      <c r="M27" s="56"/>
      <c r="N27" s="56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48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2">
        <v>42537</v>
      </c>
      <c r="C28" s="60" t="s">
        <v>76</v>
      </c>
      <c r="D28" s="61" t="s">
        <v>859</v>
      </c>
      <c r="E28" s="62" t="s">
        <v>860</v>
      </c>
      <c r="F28" s="150" t="s">
        <v>159</v>
      </c>
      <c r="G28" s="27" t="s">
        <v>16</v>
      </c>
      <c r="H28" s="83"/>
      <c r="I28" s="33"/>
      <c r="J28" s="33"/>
      <c r="K28" s="33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486"/>
    </row>
    <row r="29" spans="1:40" s="2" customFormat="1" ht="16.350000000000001" customHeight="1" x14ac:dyDescent="0.5">
      <c r="A29" s="27">
        <v>23</v>
      </c>
      <c r="B29" s="282">
        <v>42543</v>
      </c>
      <c r="C29" s="60" t="s">
        <v>76</v>
      </c>
      <c r="D29" s="61" t="s">
        <v>861</v>
      </c>
      <c r="E29" s="62" t="s">
        <v>862</v>
      </c>
      <c r="F29" s="150" t="s">
        <v>159</v>
      </c>
      <c r="G29" s="27" t="s">
        <v>17</v>
      </c>
      <c r="H29" s="83"/>
      <c r="I29" s="33"/>
      <c r="J29" s="33"/>
      <c r="K29" s="33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486"/>
    </row>
    <row r="30" spans="1:40" s="2" customFormat="1" ht="16.350000000000001" customHeight="1" x14ac:dyDescent="0.5">
      <c r="A30" s="27">
        <v>24</v>
      </c>
      <c r="B30" s="282">
        <v>42546</v>
      </c>
      <c r="C30" s="60" t="s">
        <v>76</v>
      </c>
      <c r="D30" s="61" t="s">
        <v>863</v>
      </c>
      <c r="E30" s="62" t="s">
        <v>864</v>
      </c>
      <c r="F30" s="150" t="s">
        <v>159</v>
      </c>
      <c r="G30" s="27" t="s">
        <v>13</v>
      </c>
      <c r="H30" s="83"/>
      <c r="I30" s="33"/>
      <c r="J30" s="33"/>
      <c r="K30" s="33"/>
      <c r="L30" s="33"/>
      <c r="M30" s="3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48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50">
        <v>42549</v>
      </c>
      <c r="C31" s="271" t="s">
        <v>76</v>
      </c>
      <c r="D31" s="241" t="s">
        <v>865</v>
      </c>
      <c r="E31" s="242" t="s">
        <v>866</v>
      </c>
      <c r="F31" s="481" t="s">
        <v>159</v>
      </c>
      <c r="G31" s="38" t="s">
        <v>14</v>
      </c>
      <c r="H31" s="84"/>
      <c r="I31" s="44"/>
      <c r="J31" s="44"/>
      <c r="K31" s="44"/>
      <c r="L31" s="44"/>
      <c r="M31" s="44"/>
      <c r="N31" s="44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48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277">
        <v>42569</v>
      </c>
      <c r="C32" s="160" t="s">
        <v>76</v>
      </c>
      <c r="D32" s="161" t="s">
        <v>156</v>
      </c>
      <c r="E32" s="162" t="s">
        <v>831</v>
      </c>
      <c r="F32" s="515" t="s">
        <v>92</v>
      </c>
      <c r="G32" s="21" t="s">
        <v>15</v>
      </c>
      <c r="H32" s="82"/>
      <c r="I32" s="23"/>
      <c r="J32" s="23"/>
      <c r="K32" s="23"/>
      <c r="L32" s="49"/>
      <c r="M32" s="49"/>
      <c r="N32" s="49"/>
      <c r="O32" s="24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48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2">
        <v>43264</v>
      </c>
      <c r="C33" s="60" t="s">
        <v>76</v>
      </c>
      <c r="D33" s="61" t="s">
        <v>578</v>
      </c>
      <c r="E33" s="62" t="s">
        <v>867</v>
      </c>
      <c r="F33" s="150" t="s">
        <v>159</v>
      </c>
      <c r="G33" s="27" t="s">
        <v>16</v>
      </c>
      <c r="H33" s="83"/>
      <c r="I33" s="33"/>
      <c r="J33" s="33"/>
      <c r="K33" s="33"/>
      <c r="L33" s="33"/>
      <c r="M33" s="3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48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2">
        <v>43890</v>
      </c>
      <c r="C34" s="60" t="s">
        <v>76</v>
      </c>
      <c r="D34" s="61" t="s">
        <v>146</v>
      </c>
      <c r="E34" s="62" t="s">
        <v>868</v>
      </c>
      <c r="F34" s="150" t="s">
        <v>92</v>
      </c>
      <c r="G34" s="27" t="s">
        <v>17</v>
      </c>
      <c r="H34" s="83"/>
      <c r="I34" s="33"/>
      <c r="J34" s="33"/>
      <c r="K34" s="33"/>
      <c r="L34" s="33"/>
      <c r="M34" s="3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48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2">
        <v>44434</v>
      </c>
      <c r="C35" s="60" t="s">
        <v>76</v>
      </c>
      <c r="D35" s="61" t="s">
        <v>869</v>
      </c>
      <c r="E35" s="62" t="s">
        <v>870</v>
      </c>
      <c r="F35" s="150" t="s">
        <v>159</v>
      </c>
      <c r="G35" s="27" t="s">
        <v>17</v>
      </c>
      <c r="H35" s="83"/>
      <c r="I35" s="33"/>
      <c r="J35" s="33"/>
      <c r="K35" s="33"/>
      <c r="L35" s="33"/>
      <c r="M35" s="3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48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50">
        <v>44452</v>
      </c>
      <c r="C36" s="271" t="s">
        <v>76</v>
      </c>
      <c r="D36" s="241" t="s">
        <v>95</v>
      </c>
      <c r="E36" s="242" t="s">
        <v>871</v>
      </c>
      <c r="F36" s="481" t="s">
        <v>92</v>
      </c>
      <c r="G36" s="38" t="s">
        <v>13</v>
      </c>
      <c r="H36" s="84"/>
      <c r="I36" s="44"/>
      <c r="J36" s="44"/>
      <c r="K36" s="44"/>
      <c r="L36" s="44"/>
      <c r="M36" s="44"/>
      <c r="N36" s="44"/>
      <c r="O36" s="45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48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77">
        <v>44453</v>
      </c>
      <c r="C37" s="240" t="s">
        <v>76</v>
      </c>
      <c r="D37" s="53" t="s">
        <v>872</v>
      </c>
      <c r="E37" s="54" t="s">
        <v>873</v>
      </c>
      <c r="F37" s="149" t="s">
        <v>92</v>
      </c>
      <c r="G37" s="73" t="s">
        <v>14</v>
      </c>
      <c r="H37" s="88"/>
      <c r="I37" s="56"/>
      <c r="J37" s="56"/>
      <c r="K37" s="56"/>
      <c r="L37" s="56"/>
      <c r="M37" s="56"/>
      <c r="N37" s="56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486"/>
    </row>
    <row r="38" spans="1:40" s="2" customFormat="1" ht="16.350000000000001" customHeight="1" x14ac:dyDescent="0.5">
      <c r="A38" s="27">
        <v>32</v>
      </c>
      <c r="B38" s="282">
        <v>44454</v>
      </c>
      <c r="C38" s="60" t="s">
        <v>76</v>
      </c>
      <c r="D38" s="61" t="s">
        <v>874</v>
      </c>
      <c r="E38" s="62" t="s">
        <v>875</v>
      </c>
      <c r="F38" s="150" t="s">
        <v>159</v>
      </c>
      <c r="G38" s="27" t="s">
        <v>15</v>
      </c>
      <c r="H38" s="83"/>
      <c r="I38" s="33"/>
      <c r="J38" s="33"/>
      <c r="K38" s="33"/>
      <c r="L38" s="33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486"/>
    </row>
    <row r="39" spans="1:40" s="2" customFormat="1" ht="16.350000000000001" customHeight="1" x14ac:dyDescent="0.5">
      <c r="A39" s="27">
        <v>33</v>
      </c>
      <c r="B39" s="282">
        <v>44456</v>
      </c>
      <c r="C39" s="60" t="s">
        <v>76</v>
      </c>
      <c r="D39" s="61" t="s">
        <v>876</v>
      </c>
      <c r="E39" s="62" t="s">
        <v>877</v>
      </c>
      <c r="F39" s="150" t="s">
        <v>164</v>
      </c>
      <c r="G39" s="27" t="s">
        <v>17</v>
      </c>
      <c r="H39" s="83"/>
      <c r="I39" s="33"/>
      <c r="J39" s="33"/>
      <c r="K39" s="33"/>
      <c r="L39" s="33"/>
      <c r="M39" s="3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48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2">
        <v>44457</v>
      </c>
      <c r="C40" s="60" t="s">
        <v>76</v>
      </c>
      <c r="D40" s="61" t="s">
        <v>878</v>
      </c>
      <c r="E40" s="62" t="s">
        <v>879</v>
      </c>
      <c r="F40" s="150" t="s">
        <v>164</v>
      </c>
      <c r="G40" s="27" t="s">
        <v>13</v>
      </c>
      <c r="H40" s="83"/>
      <c r="I40" s="33"/>
      <c r="J40" s="33"/>
      <c r="K40" s="33"/>
      <c r="L40" s="33"/>
      <c r="M40" s="3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48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0">
        <v>44458</v>
      </c>
      <c r="C41" s="504" t="s">
        <v>76</v>
      </c>
      <c r="D41" s="505" t="s">
        <v>880</v>
      </c>
      <c r="E41" s="506" t="s">
        <v>881</v>
      </c>
      <c r="F41" s="519" t="s">
        <v>164</v>
      </c>
      <c r="G41" s="74" t="s">
        <v>14</v>
      </c>
      <c r="H41" s="87"/>
      <c r="I41" s="67"/>
      <c r="J41" s="67"/>
      <c r="K41" s="67"/>
      <c r="L41" s="67"/>
      <c r="M41" s="67"/>
      <c r="N41" s="67"/>
      <c r="O41" s="68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486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77">
        <v>44459</v>
      </c>
      <c r="C42" s="160" t="s">
        <v>76</v>
      </c>
      <c r="D42" s="161" t="s">
        <v>882</v>
      </c>
      <c r="E42" s="162" t="s">
        <v>883</v>
      </c>
      <c r="F42" s="515" t="s">
        <v>159</v>
      </c>
      <c r="G42" s="16" t="s">
        <v>15</v>
      </c>
      <c r="H42" s="89"/>
      <c r="I42" s="49"/>
      <c r="J42" s="49"/>
      <c r="K42" s="49"/>
      <c r="L42" s="49"/>
      <c r="M42" s="49"/>
      <c r="N42" s="49"/>
      <c r="O42" s="24"/>
      <c r="P42" s="24"/>
      <c r="Q42" s="24"/>
      <c r="R42" s="24"/>
      <c r="S42" s="24"/>
      <c r="T42" s="24"/>
      <c r="U42" s="24"/>
      <c r="V42" s="24"/>
      <c r="W42" s="24"/>
      <c r="X42" s="23"/>
      <c r="Y42" s="26"/>
      <c r="AA42" s="48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82">
        <v>44460</v>
      </c>
      <c r="C43" s="60" t="s">
        <v>76</v>
      </c>
      <c r="D43" s="61" t="s">
        <v>884</v>
      </c>
      <c r="E43" s="62" t="s">
        <v>885</v>
      </c>
      <c r="F43" s="150" t="s">
        <v>92</v>
      </c>
      <c r="G43" s="27" t="s">
        <v>16</v>
      </c>
      <c r="H43" s="83"/>
      <c r="I43" s="33"/>
      <c r="J43" s="33"/>
      <c r="K43" s="33"/>
      <c r="L43" s="33"/>
      <c r="M43" s="3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486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82">
        <v>44461</v>
      </c>
      <c r="C44" s="60" t="s">
        <v>76</v>
      </c>
      <c r="D44" s="61" t="s">
        <v>886</v>
      </c>
      <c r="E44" s="62" t="s">
        <v>887</v>
      </c>
      <c r="F44" s="150" t="s">
        <v>164</v>
      </c>
      <c r="G44" s="27" t="s">
        <v>17</v>
      </c>
      <c r="H44" s="83"/>
      <c r="I44" s="33"/>
      <c r="J44" s="33"/>
      <c r="K44" s="33"/>
      <c r="L44" s="33"/>
      <c r="M44" s="3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486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82">
        <v>45112</v>
      </c>
      <c r="C45" s="60" t="s">
        <v>76</v>
      </c>
      <c r="D45" s="61" t="s">
        <v>888</v>
      </c>
      <c r="E45" s="62" t="s">
        <v>889</v>
      </c>
      <c r="F45" s="150" t="s">
        <v>159</v>
      </c>
      <c r="G45" s="75" t="s">
        <v>13</v>
      </c>
      <c r="H45" s="90"/>
      <c r="I45" s="35"/>
      <c r="J45" s="35"/>
      <c r="K45" s="35"/>
      <c r="L45" s="35"/>
      <c r="M45" s="35"/>
      <c r="N45" s="35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486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0"/>
      <c r="C46" s="271"/>
      <c r="D46" s="241"/>
      <c r="E46" s="242"/>
      <c r="F46" s="481"/>
      <c r="G46" s="38"/>
      <c r="H46" s="84"/>
      <c r="I46" s="44"/>
      <c r="J46" s="44"/>
      <c r="K46" s="44"/>
      <c r="L46" s="44"/>
      <c r="M46" s="44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486"/>
      <c r="AB46" s="3"/>
      <c r="AK46" s="5"/>
      <c r="AM46" s="5"/>
      <c r="AN46" s="4"/>
    </row>
    <row r="47" spans="1:40" s="2" customFormat="1" ht="16.350000000000001" hidden="1" customHeight="1" x14ac:dyDescent="0.5">
      <c r="A47" s="16"/>
      <c r="B47" s="277"/>
      <c r="C47" s="18"/>
      <c r="D47" s="19"/>
      <c r="E47" s="20"/>
      <c r="F47" s="20"/>
      <c r="G47" s="16"/>
      <c r="H47" s="89"/>
      <c r="I47" s="49"/>
      <c r="J47" s="49"/>
      <c r="K47" s="49"/>
      <c r="L47" s="49"/>
      <c r="M47" s="49"/>
      <c r="N47" s="49"/>
      <c r="O47" s="24"/>
      <c r="P47" s="24"/>
      <c r="Q47" s="24"/>
      <c r="R47" s="24"/>
      <c r="S47" s="24"/>
      <c r="T47" s="24"/>
      <c r="U47" s="24"/>
      <c r="V47" s="24"/>
      <c r="W47" s="24"/>
      <c r="X47" s="23"/>
      <c r="Y47" s="26"/>
      <c r="AA47" s="486"/>
      <c r="AB47" s="3"/>
      <c r="AK47" s="5"/>
      <c r="AM47" s="5"/>
      <c r="AN47" s="4"/>
    </row>
    <row r="48" spans="1:40" s="2" customFormat="1" ht="16.350000000000001" hidden="1" customHeight="1" x14ac:dyDescent="0.5">
      <c r="A48" s="27"/>
      <c r="B48" s="282"/>
      <c r="C48" s="29"/>
      <c r="D48" s="30"/>
      <c r="E48" s="31"/>
      <c r="F48" s="31"/>
      <c r="G48" s="27"/>
      <c r="H48" s="83"/>
      <c r="I48" s="33"/>
      <c r="J48" s="33"/>
      <c r="K48" s="33"/>
      <c r="L48" s="33"/>
      <c r="M48" s="3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7"/>
      <c r="AA48" s="486"/>
      <c r="AB48" s="3"/>
      <c r="AK48" s="5"/>
      <c r="AM48" s="5"/>
      <c r="AN48" s="4"/>
    </row>
    <row r="49" spans="1:40" s="2" customFormat="1" ht="16.350000000000001" hidden="1" customHeight="1" x14ac:dyDescent="0.5">
      <c r="A49" s="27"/>
      <c r="B49" s="28"/>
      <c r="C49" s="29"/>
      <c r="D49" s="30"/>
      <c r="E49" s="31"/>
      <c r="F49" s="31"/>
      <c r="G49" s="27"/>
      <c r="H49" s="83"/>
      <c r="I49" s="33"/>
      <c r="J49" s="33"/>
      <c r="K49" s="33"/>
      <c r="L49" s="33"/>
      <c r="M49" s="3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7"/>
      <c r="AA49" s="486"/>
      <c r="AB49" s="3"/>
      <c r="AK49" s="5"/>
      <c r="AM49" s="5"/>
      <c r="AN49" s="4"/>
    </row>
    <row r="50" spans="1:4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84"/>
      <c r="I50" s="44"/>
      <c r="J50" s="44"/>
      <c r="K50" s="44"/>
      <c r="L50" s="44"/>
      <c r="M50" s="44"/>
      <c r="N50" s="44"/>
      <c r="O50" s="45"/>
      <c r="P50" s="45"/>
      <c r="Q50" s="45"/>
      <c r="R50" s="45"/>
      <c r="S50" s="45"/>
      <c r="T50" s="45"/>
      <c r="U50" s="45"/>
      <c r="V50" s="45"/>
      <c r="W50" s="45"/>
      <c r="X50" s="46"/>
      <c r="Y50" s="76"/>
      <c r="AA50" s="486"/>
      <c r="AB50" s="3"/>
      <c r="AK50" s="5"/>
      <c r="AM50" s="5"/>
      <c r="AN50" s="4"/>
    </row>
    <row r="51" spans="1:40" s="2" customFormat="1" ht="6" customHeight="1" x14ac:dyDescent="0.5">
      <c r="A51" s="78"/>
      <c r="B51" s="194"/>
      <c r="C51" s="195"/>
      <c r="D51" s="196"/>
      <c r="E51" s="197"/>
      <c r="F51" s="197"/>
      <c r="G51" s="78"/>
      <c r="H51" s="78"/>
      <c r="I51" s="78"/>
      <c r="J51" s="78"/>
      <c r="K51" s="78"/>
      <c r="L51" s="78"/>
      <c r="M51" s="78"/>
      <c r="N51" s="78"/>
      <c r="O51" s="77"/>
      <c r="P51" s="77"/>
      <c r="Q51" s="77"/>
      <c r="R51" s="77"/>
      <c r="S51" s="77"/>
      <c r="T51" s="77"/>
      <c r="U51" s="77"/>
      <c r="V51" s="77"/>
      <c r="W51" s="77"/>
      <c r="X51" s="198"/>
      <c r="Y51" s="199"/>
      <c r="AA51" s="486"/>
      <c r="AB51" s="3"/>
      <c r="AK51" s="5"/>
      <c r="AM51" s="5"/>
      <c r="AN51" s="4"/>
    </row>
    <row r="52" spans="1:40" s="2" customFormat="1" ht="16.149999999999999" customHeight="1" x14ac:dyDescent="0.5">
      <c r="A52" s="77"/>
      <c r="B52" s="81" t="s">
        <v>24</v>
      </c>
      <c r="C52" s="78"/>
      <c r="E52" s="78">
        <f>H52+N52</f>
        <v>39</v>
      </c>
      <c r="F52" s="79" t="s">
        <v>6</v>
      </c>
      <c r="G52" s="163" t="s">
        <v>11</v>
      </c>
      <c r="H52" s="200">
        <f>COUNTIF($C$7:$C$50,"ช")</f>
        <v>15</v>
      </c>
      <c r="I52" s="81"/>
      <c r="J52" s="79" t="s">
        <v>6</v>
      </c>
      <c r="L52" s="243" t="s">
        <v>7</v>
      </c>
      <c r="M52" s="243"/>
      <c r="N52" s="78">
        <f>COUNTIF($C$7:$C$50,"ญ")</f>
        <v>24</v>
      </c>
      <c r="O52" s="77"/>
      <c r="P52" s="80" t="s">
        <v>8</v>
      </c>
      <c r="X52" s="77"/>
      <c r="Y52" s="77"/>
      <c r="AA52" s="486"/>
    </row>
    <row r="53" spans="1:4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487"/>
    </row>
    <row r="54" spans="1:40" s="99" customFormat="1" ht="15" hidden="1" customHeight="1" x14ac:dyDescent="0.5">
      <c r="A54" s="94"/>
      <c r="B54" s="95"/>
      <c r="C54" s="94"/>
      <c r="D54" s="248" t="s">
        <v>13</v>
      </c>
      <c r="E54" s="248">
        <f>COUNTIF($G$7:$G$50,"แดง")</f>
        <v>8</v>
      </c>
      <c r="F54" s="248"/>
      <c r="G54" s="314" t="s">
        <v>92</v>
      </c>
      <c r="H54" s="314"/>
      <c r="I54" s="315">
        <f>COUNTIF($F$7:$F$50,"จีน")</f>
        <v>14</v>
      </c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488"/>
    </row>
    <row r="55" spans="1:40" s="99" customFormat="1" ht="15" hidden="1" customHeight="1" x14ac:dyDescent="0.5">
      <c r="A55" s="94"/>
      <c r="B55" s="95"/>
      <c r="C55" s="94"/>
      <c r="D55" s="248" t="s">
        <v>14</v>
      </c>
      <c r="E55" s="248">
        <f>COUNTIF($G$7:$G$50,"เหลือง")</f>
        <v>7</v>
      </c>
      <c r="F55" s="248"/>
      <c r="G55" s="314" t="s">
        <v>159</v>
      </c>
      <c r="H55" s="314"/>
      <c r="I55" s="315">
        <f>COUNTIF($F$7:$F$50,"ญี่ปุ่น")</f>
        <v>9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488"/>
    </row>
    <row r="56" spans="1:40" s="99" customFormat="1" ht="15" hidden="1" customHeight="1" x14ac:dyDescent="0.5">
      <c r="A56" s="94"/>
      <c r="B56" s="95"/>
      <c r="C56" s="94"/>
      <c r="D56" s="248" t="s">
        <v>15</v>
      </c>
      <c r="E56" s="248">
        <f>COUNTIF($G$7:$G$50,"น้ำเงิน")</f>
        <v>8</v>
      </c>
      <c r="F56" s="248"/>
      <c r="G56" s="314" t="s">
        <v>164</v>
      </c>
      <c r="H56" s="314"/>
      <c r="I56" s="315">
        <f>COUNTIF($F$7:$F$50,"ฝรั่งเศส")</f>
        <v>4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AA56" s="488"/>
    </row>
    <row r="57" spans="1:40" s="99" customFormat="1" ht="15" hidden="1" customHeight="1" x14ac:dyDescent="0.5">
      <c r="A57" s="94"/>
      <c r="B57" s="95"/>
      <c r="C57" s="94"/>
      <c r="D57" s="248" t="s">
        <v>16</v>
      </c>
      <c r="E57" s="248">
        <f>COUNTIF($G$7:$G$50,"ม่วง")</f>
        <v>7</v>
      </c>
      <c r="F57" s="248"/>
      <c r="G57" s="314" t="s">
        <v>162</v>
      </c>
      <c r="H57" s="314"/>
      <c r="I57" s="315">
        <f t="shared" ref="I57" si="0">COUNTIF($F$7:$F$50,"อังกฤษ")</f>
        <v>12</v>
      </c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AA57" s="488"/>
    </row>
    <row r="58" spans="1:40" s="99" customFormat="1" ht="15" hidden="1" customHeight="1" x14ac:dyDescent="0.5">
      <c r="A58" s="94"/>
      <c r="B58" s="95"/>
      <c r="C58" s="94"/>
      <c r="D58" s="248" t="s">
        <v>17</v>
      </c>
      <c r="E58" s="248">
        <f>COUNTIF($G$7:$G$50,"ฟ้า")</f>
        <v>9</v>
      </c>
      <c r="F58" s="248"/>
      <c r="G58" s="314"/>
      <c r="H58" s="314"/>
      <c r="I58" s="315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AA58" s="488"/>
    </row>
    <row r="59" spans="1:40" s="99" customFormat="1" ht="15" hidden="1" customHeight="1" x14ac:dyDescent="0.5">
      <c r="A59" s="94"/>
      <c r="B59" s="95"/>
      <c r="C59" s="94"/>
      <c r="D59" s="313" t="s">
        <v>5</v>
      </c>
      <c r="E59" s="313">
        <f>SUM(E54:E58)</f>
        <v>39</v>
      </c>
      <c r="F59" s="248"/>
      <c r="G59" s="316" t="s">
        <v>5</v>
      </c>
      <c r="H59" s="316"/>
      <c r="I59" s="317">
        <f>SUM(I54:I58)</f>
        <v>39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AA59" s="488"/>
    </row>
    <row r="60" spans="1:40" s="99" customFormat="1" ht="15" customHeight="1" x14ac:dyDescent="0.5">
      <c r="B60" s="96"/>
      <c r="C60" s="97"/>
      <c r="D60" s="98"/>
      <c r="E60" s="98"/>
      <c r="F60" s="98"/>
      <c r="AA60" s="488"/>
    </row>
    <row r="62" spans="1:40" ht="15" customHeight="1" x14ac:dyDescent="0.5">
      <c r="C62" s="10"/>
      <c r="D62" s="12"/>
      <c r="E62" s="12"/>
      <c r="F62" s="12"/>
    </row>
  </sheetData>
  <mergeCells count="8">
    <mergeCell ref="W4:X4"/>
    <mergeCell ref="A5:A6"/>
    <mergeCell ref="B5:B6"/>
    <mergeCell ref="C5:C6"/>
    <mergeCell ref="D5:D6"/>
    <mergeCell ref="E5:E6"/>
    <mergeCell ref="G5:G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55"/>
  <sheetViews>
    <sheetView zoomScale="130" zoomScaleNormal="130" workbookViewId="0">
      <selection activeCell="S40" sqref="S40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9" customWidth="1"/>
    <col min="8" max="23" width="3" style="1" customWidth="1"/>
    <col min="24" max="24" width="3.5703125" style="1" customWidth="1"/>
    <col min="25" max="25" width="2.85546875" style="1" customWidth="1"/>
    <col min="26" max="16384" width="9.140625" style="1"/>
  </cols>
  <sheetData>
    <row r="1" spans="1:39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ม.6'!B26</f>
        <v>นายชัยวัฒน์  ท่ากั่ว</v>
      </c>
    </row>
    <row r="2" spans="1:39" s="13" customFormat="1" ht="18" customHeight="1" x14ac:dyDescent="0.5">
      <c r="B2" s="172" t="s">
        <v>52</v>
      </c>
      <c r="C2" s="169"/>
      <c r="D2" s="170"/>
      <c r="E2" s="171" t="s">
        <v>71</v>
      </c>
      <c r="M2" s="13" t="s">
        <v>53</v>
      </c>
      <c r="R2" s="13" t="str">
        <f>'ยอด ม.6'!B27</f>
        <v>Mr.Shariq Balgobind</v>
      </c>
    </row>
    <row r="3" spans="1:39" s="14" customFormat="1" ht="17.25" customHeight="1" x14ac:dyDescent="0.5">
      <c r="A3" s="92" t="s">
        <v>79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</row>
    <row r="4" spans="1:39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3" t="s">
        <v>55</v>
      </c>
      <c r="W4" s="553">
        <f>'ยอด ม.6'!F26</f>
        <v>532</v>
      </c>
      <c r="X4" s="553"/>
      <c r="Y4" s="191"/>
    </row>
    <row r="5" spans="1:39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280" t="s">
        <v>85</v>
      </c>
      <c r="G5" s="571" t="s">
        <v>3</v>
      </c>
      <c r="H5" s="176"/>
      <c r="I5" s="176"/>
      <c r="J5" s="176"/>
      <c r="K5" s="176"/>
      <c r="L5" s="176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214"/>
      <c r="Y5" s="192"/>
    </row>
    <row r="6" spans="1:39" s="93" customFormat="1" ht="18" customHeight="1" x14ac:dyDescent="0.5">
      <c r="A6" s="555"/>
      <c r="B6" s="557"/>
      <c r="C6" s="559"/>
      <c r="D6" s="561"/>
      <c r="E6" s="563"/>
      <c r="F6" s="281" t="s">
        <v>86</v>
      </c>
      <c r="G6" s="571"/>
      <c r="H6" s="181"/>
      <c r="I6" s="181"/>
      <c r="J6" s="181"/>
      <c r="K6" s="181"/>
      <c r="L6" s="181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217"/>
      <c r="Y6" s="192"/>
    </row>
    <row r="7" spans="1:39" s="2" customFormat="1" ht="16.350000000000001" customHeight="1" x14ac:dyDescent="0.5">
      <c r="A7" s="16">
        <v>1</v>
      </c>
      <c r="B7" s="111">
        <v>42209</v>
      </c>
      <c r="C7" s="112" t="s">
        <v>75</v>
      </c>
      <c r="D7" s="113" t="s">
        <v>890</v>
      </c>
      <c r="E7" s="114" t="s">
        <v>891</v>
      </c>
      <c r="F7" s="153" t="s">
        <v>162</v>
      </c>
      <c r="G7" s="153" t="s">
        <v>13</v>
      </c>
      <c r="H7" s="308"/>
      <c r="I7" s="256"/>
      <c r="J7" s="256"/>
      <c r="K7" s="117"/>
      <c r="L7" s="23"/>
      <c r="M7" s="23"/>
      <c r="N7" s="23"/>
      <c r="O7" s="23"/>
      <c r="P7" s="23"/>
      <c r="Q7" s="23"/>
      <c r="R7" s="23"/>
      <c r="S7" s="24"/>
      <c r="T7" s="24"/>
      <c r="U7" s="24"/>
      <c r="V7" s="24"/>
      <c r="W7" s="24"/>
      <c r="X7" s="26"/>
    </row>
    <row r="8" spans="1:39" s="2" customFormat="1" ht="16.350000000000001" customHeight="1" x14ac:dyDescent="0.5">
      <c r="A8" s="27">
        <v>2</v>
      </c>
      <c r="B8" s="106">
        <v>42300</v>
      </c>
      <c r="C8" s="107" t="s">
        <v>75</v>
      </c>
      <c r="D8" s="108" t="s">
        <v>892</v>
      </c>
      <c r="E8" s="109" t="s">
        <v>893</v>
      </c>
      <c r="F8" s="152" t="s">
        <v>164</v>
      </c>
      <c r="G8" s="152" t="s">
        <v>14</v>
      </c>
      <c r="H8" s="309"/>
      <c r="I8" s="257"/>
      <c r="J8" s="257"/>
      <c r="K8" s="118"/>
      <c r="L8" s="33"/>
      <c r="M8" s="33"/>
      <c r="N8" s="33"/>
      <c r="O8" s="33"/>
      <c r="P8" s="33"/>
      <c r="Q8" s="33"/>
      <c r="R8" s="33"/>
      <c r="S8" s="34"/>
      <c r="T8" s="34"/>
      <c r="U8" s="34"/>
      <c r="V8" s="34"/>
      <c r="W8" s="34"/>
      <c r="X8" s="37"/>
    </row>
    <row r="9" spans="1:39" s="2" customFormat="1" ht="16.350000000000001" customHeight="1" x14ac:dyDescent="0.5">
      <c r="A9" s="27">
        <v>3</v>
      </c>
      <c r="B9" s="106">
        <v>42349</v>
      </c>
      <c r="C9" s="107" t="s">
        <v>75</v>
      </c>
      <c r="D9" s="108" t="s">
        <v>894</v>
      </c>
      <c r="E9" s="109" t="s">
        <v>895</v>
      </c>
      <c r="F9" s="152" t="s">
        <v>164</v>
      </c>
      <c r="G9" s="152" t="s">
        <v>15</v>
      </c>
      <c r="H9" s="105"/>
      <c r="I9" s="257"/>
      <c r="J9" s="257"/>
      <c r="K9" s="118"/>
      <c r="L9" s="33"/>
      <c r="M9" s="33"/>
      <c r="N9" s="33"/>
      <c r="O9" s="33"/>
      <c r="P9" s="33"/>
      <c r="Q9" s="33"/>
      <c r="R9" s="33"/>
      <c r="S9" s="34"/>
      <c r="T9" s="34"/>
      <c r="U9" s="34"/>
      <c r="V9" s="34"/>
      <c r="W9" s="34"/>
      <c r="X9" s="37"/>
    </row>
    <row r="10" spans="1:39" s="2" customFormat="1" ht="16.350000000000001" customHeight="1" x14ac:dyDescent="0.5">
      <c r="A10" s="27">
        <v>4</v>
      </c>
      <c r="B10" s="225">
        <v>42388</v>
      </c>
      <c r="C10" s="107" t="s">
        <v>75</v>
      </c>
      <c r="D10" s="108" t="s">
        <v>896</v>
      </c>
      <c r="E10" s="109" t="s">
        <v>897</v>
      </c>
      <c r="F10" s="152" t="s">
        <v>164</v>
      </c>
      <c r="G10" s="152" t="s">
        <v>16</v>
      </c>
      <c r="H10" s="105"/>
      <c r="I10" s="257"/>
      <c r="J10" s="257"/>
      <c r="K10" s="118"/>
      <c r="L10" s="33"/>
      <c r="M10" s="33"/>
      <c r="N10" s="33"/>
      <c r="O10" s="33"/>
      <c r="P10" s="33"/>
      <c r="Q10" s="33"/>
      <c r="R10" s="33"/>
      <c r="S10" s="34"/>
      <c r="T10" s="34"/>
      <c r="U10" s="34"/>
      <c r="V10" s="34"/>
      <c r="W10" s="34"/>
      <c r="X10" s="37"/>
      <c r="AA10" s="3"/>
      <c r="AJ10" s="5"/>
      <c r="AL10" s="5"/>
      <c r="AM10" s="4"/>
    </row>
    <row r="11" spans="1:39" s="2" customFormat="1" ht="16.350000000000001" customHeight="1" x14ac:dyDescent="0.5">
      <c r="A11" s="38">
        <v>5</v>
      </c>
      <c r="B11" s="220">
        <v>42471</v>
      </c>
      <c r="C11" s="221" t="s">
        <v>75</v>
      </c>
      <c r="D11" s="222" t="s">
        <v>898</v>
      </c>
      <c r="E11" s="223" t="s">
        <v>899</v>
      </c>
      <c r="F11" s="224" t="s">
        <v>92</v>
      </c>
      <c r="G11" s="224" t="s">
        <v>17</v>
      </c>
      <c r="H11" s="124"/>
      <c r="I11" s="258"/>
      <c r="J11" s="258"/>
      <c r="K11" s="103"/>
      <c r="L11" s="44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5"/>
      <c r="X11" s="48"/>
      <c r="AA11" s="3"/>
      <c r="AJ11" s="5"/>
      <c r="AL11" s="5"/>
      <c r="AM11" s="4"/>
    </row>
    <row r="12" spans="1:39" s="2" customFormat="1" ht="16.350000000000001" customHeight="1" x14ac:dyDescent="0.5">
      <c r="A12" s="73">
        <v>6</v>
      </c>
      <c r="B12" s="218">
        <v>42522</v>
      </c>
      <c r="C12" s="125" t="s">
        <v>75</v>
      </c>
      <c r="D12" s="126" t="s">
        <v>900</v>
      </c>
      <c r="E12" s="127" t="s">
        <v>901</v>
      </c>
      <c r="F12" s="155" t="s">
        <v>92</v>
      </c>
      <c r="G12" s="155" t="s">
        <v>13</v>
      </c>
      <c r="H12" s="128"/>
      <c r="I12" s="259"/>
      <c r="J12" s="259"/>
      <c r="K12" s="129"/>
      <c r="L12" s="58"/>
      <c r="M12" s="58"/>
      <c r="N12" s="58"/>
      <c r="O12" s="58"/>
      <c r="P12" s="23"/>
      <c r="Q12" s="23"/>
      <c r="R12" s="23"/>
      <c r="S12" s="24"/>
      <c r="T12" s="24"/>
      <c r="U12" s="24"/>
      <c r="V12" s="24"/>
      <c r="W12" s="24"/>
      <c r="X12" s="26"/>
      <c r="AA12" s="3"/>
      <c r="AJ12" s="5"/>
      <c r="AL12" s="5"/>
      <c r="AM12" s="4"/>
    </row>
    <row r="13" spans="1:39" s="2" customFormat="1" ht="16.350000000000001" customHeight="1" x14ac:dyDescent="0.5">
      <c r="A13" s="27">
        <v>7</v>
      </c>
      <c r="B13" s="106">
        <v>42559</v>
      </c>
      <c r="C13" s="107" t="s">
        <v>75</v>
      </c>
      <c r="D13" s="108" t="s">
        <v>411</v>
      </c>
      <c r="E13" s="109" t="s">
        <v>902</v>
      </c>
      <c r="F13" s="152" t="s">
        <v>162</v>
      </c>
      <c r="G13" s="152" t="s">
        <v>14</v>
      </c>
      <c r="H13" s="294"/>
      <c r="I13" s="257"/>
      <c r="J13" s="257"/>
      <c r="K13" s="118"/>
      <c r="L13" s="33"/>
      <c r="M13" s="33"/>
      <c r="N13" s="33"/>
      <c r="O13" s="33"/>
      <c r="P13" s="33"/>
      <c r="Q13" s="33"/>
      <c r="R13" s="33"/>
      <c r="S13" s="34"/>
      <c r="T13" s="34"/>
      <c r="U13" s="34"/>
      <c r="V13" s="34"/>
      <c r="W13" s="34"/>
      <c r="X13" s="37"/>
      <c r="AA13" s="3"/>
      <c r="AJ13" s="5"/>
      <c r="AL13" s="5"/>
      <c r="AM13" s="4"/>
    </row>
    <row r="14" spans="1:39" s="2" customFormat="1" ht="16.350000000000001" customHeight="1" x14ac:dyDescent="0.5">
      <c r="A14" s="27">
        <v>8</v>
      </c>
      <c r="B14" s="106">
        <v>44462</v>
      </c>
      <c r="C14" s="107" t="s">
        <v>75</v>
      </c>
      <c r="D14" s="108" t="s">
        <v>903</v>
      </c>
      <c r="E14" s="109" t="s">
        <v>904</v>
      </c>
      <c r="F14" s="152" t="s">
        <v>162</v>
      </c>
      <c r="G14" s="152" t="s">
        <v>15</v>
      </c>
      <c r="H14" s="105"/>
      <c r="I14" s="257"/>
      <c r="J14" s="257"/>
      <c r="K14" s="118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7"/>
      <c r="Z14" s="482"/>
      <c r="AA14" s="3"/>
      <c r="AJ14" s="5"/>
      <c r="AL14" s="5"/>
      <c r="AM14" s="4"/>
    </row>
    <row r="15" spans="1:39" s="2" customFormat="1" ht="16.350000000000001" customHeight="1" x14ac:dyDescent="0.5">
      <c r="A15" s="27">
        <v>9</v>
      </c>
      <c r="B15" s="225">
        <v>42135</v>
      </c>
      <c r="C15" s="107" t="s">
        <v>76</v>
      </c>
      <c r="D15" s="108" t="s">
        <v>905</v>
      </c>
      <c r="E15" s="109" t="s">
        <v>906</v>
      </c>
      <c r="F15" s="152" t="s">
        <v>164</v>
      </c>
      <c r="G15" s="152" t="s">
        <v>16</v>
      </c>
      <c r="H15" s="105"/>
      <c r="I15" s="257"/>
      <c r="J15" s="257"/>
      <c r="K15" s="118"/>
      <c r="L15" s="33"/>
      <c r="M15" s="33"/>
      <c r="N15" s="33"/>
      <c r="O15" s="85"/>
      <c r="P15" s="33"/>
      <c r="Q15" s="33"/>
      <c r="R15" s="33"/>
      <c r="S15" s="34"/>
      <c r="T15" s="34"/>
      <c r="U15" s="34"/>
      <c r="V15" s="34"/>
      <c r="W15" s="34"/>
      <c r="X15" s="37"/>
      <c r="Z15" s="482"/>
      <c r="AA15" s="3"/>
      <c r="AJ15" s="5"/>
      <c r="AL15" s="5"/>
      <c r="AM15" s="4"/>
    </row>
    <row r="16" spans="1:39" s="2" customFormat="1" ht="16.350000000000001" customHeight="1" x14ac:dyDescent="0.5">
      <c r="A16" s="38">
        <v>10</v>
      </c>
      <c r="B16" s="220">
        <v>42231</v>
      </c>
      <c r="C16" s="221" t="s">
        <v>76</v>
      </c>
      <c r="D16" s="222" t="s">
        <v>907</v>
      </c>
      <c r="E16" s="223" t="s">
        <v>908</v>
      </c>
      <c r="F16" s="224" t="s">
        <v>164</v>
      </c>
      <c r="G16" s="224" t="s">
        <v>17</v>
      </c>
      <c r="H16" s="124"/>
      <c r="I16" s="258"/>
      <c r="J16" s="258"/>
      <c r="K16" s="103"/>
      <c r="L16" s="44"/>
      <c r="M16" s="44"/>
      <c r="N16" s="44"/>
      <c r="O16" s="44"/>
      <c r="P16" s="44"/>
      <c r="Q16" s="44"/>
      <c r="R16" s="44"/>
      <c r="S16" s="45"/>
      <c r="T16" s="45"/>
      <c r="U16" s="45"/>
      <c r="V16" s="45"/>
      <c r="W16" s="45"/>
      <c r="X16" s="48"/>
      <c r="AA16" s="3"/>
      <c r="AJ16" s="5"/>
      <c r="AL16" s="5"/>
      <c r="AM16" s="4"/>
    </row>
    <row r="17" spans="1:39" s="2" customFormat="1" ht="16.350000000000001" customHeight="1" x14ac:dyDescent="0.5">
      <c r="A17" s="73">
        <v>11</v>
      </c>
      <c r="B17" s="218">
        <v>42232</v>
      </c>
      <c r="C17" s="125" t="s">
        <v>76</v>
      </c>
      <c r="D17" s="126" t="s">
        <v>909</v>
      </c>
      <c r="E17" s="127" t="s">
        <v>107</v>
      </c>
      <c r="F17" s="155" t="s">
        <v>162</v>
      </c>
      <c r="G17" s="155" t="s">
        <v>13</v>
      </c>
      <c r="H17" s="116"/>
      <c r="I17" s="256"/>
      <c r="J17" s="256"/>
      <c r="K17" s="117"/>
      <c r="L17" s="23"/>
      <c r="M17" s="23"/>
      <c r="N17" s="23"/>
      <c r="O17" s="49"/>
      <c r="P17" s="49"/>
      <c r="Q17" s="49"/>
      <c r="R17" s="49"/>
      <c r="S17" s="24"/>
      <c r="T17" s="24"/>
      <c r="U17" s="24"/>
      <c r="V17" s="24"/>
      <c r="W17" s="24"/>
      <c r="X17" s="26"/>
      <c r="AA17" s="3"/>
      <c r="AJ17" s="5"/>
      <c r="AL17" s="5"/>
      <c r="AM17" s="4"/>
    </row>
    <row r="18" spans="1:39" s="2" customFormat="1" ht="16.350000000000001" customHeight="1" x14ac:dyDescent="0.5">
      <c r="A18" s="27">
        <v>12</v>
      </c>
      <c r="B18" s="106">
        <v>42269</v>
      </c>
      <c r="C18" s="107" t="s">
        <v>76</v>
      </c>
      <c r="D18" s="140" t="s">
        <v>910</v>
      </c>
      <c r="E18" s="109" t="s">
        <v>911</v>
      </c>
      <c r="F18" s="152" t="s">
        <v>164</v>
      </c>
      <c r="G18" s="152" t="s">
        <v>14</v>
      </c>
      <c r="H18" s="294"/>
      <c r="I18" s="257"/>
      <c r="J18" s="257"/>
      <c r="K18" s="118"/>
      <c r="L18" s="33"/>
      <c r="M18" s="33"/>
      <c r="N18" s="33"/>
      <c r="O18" s="35"/>
      <c r="P18" s="35"/>
      <c r="Q18" s="35"/>
      <c r="R18" s="35"/>
      <c r="S18" s="34"/>
      <c r="T18" s="34"/>
      <c r="U18" s="34"/>
      <c r="V18" s="34"/>
      <c r="W18" s="34"/>
      <c r="X18" s="37"/>
      <c r="AA18" s="3"/>
      <c r="AJ18" s="5"/>
      <c r="AL18" s="5"/>
      <c r="AM18" s="4"/>
    </row>
    <row r="19" spans="1:39" s="2" customFormat="1" ht="16.350000000000001" customHeight="1" x14ac:dyDescent="0.5">
      <c r="A19" s="27">
        <v>13</v>
      </c>
      <c r="B19" s="106">
        <v>42274</v>
      </c>
      <c r="C19" s="107" t="s">
        <v>76</v>
      </c>
      <c r="D19" s="108" t="s">
        <v>912</v>
      </c>
      <c r="E19" s="109" t="s">
        <v>913</v>
      </c>
      <c r="F19" s="152" t="s">
        <v>162</v>
      </c>
      <c r="G19" s="152" t="s">
        <v>15</v>
      </c>
      <c r="H19" s="294"/>
      <c r="I19" s="257"/>
      <c r="J19" s="257"/>
      <c r="K19" s="118"/>
      <c r="L19" s="33"/>
      <c r="M19" s="33"/>
      <c r="N19" s="33"/>
      <c r="O19" s="33"/>
      <c r="P19" s="33"/>
      <c r="Q19" s="33"/>
      <c r="R19" s="33"/>
      <c r="S19" s="34"/>
      <c r="T19" s="34"/>
      <c r="U19" s="34"/>
      <c r="V19" s="34"/>
      <c r="W19" s="34"/>
      <c r="X19" s="37"/>
      <c r="Z19" s="251"/>
      <c r="AA19" s="3"/>
      <c r="AJ19" s="5"/>
      <c r="AL19" s="5"/>
      <c r="AM19" s="4"/>
    </row>
    <row r="20" spans="1:39" s="2" customFormat="1" ht="16.350000000000001" customHeight="1" x14ac:dyDescent="0.5">
      <c r="A20" s="27">
        <v>14</v>
      </c>
      <c r="B20" s="106">
        <v>42319</v>
      </c>
      <c r="C20" s="107" t="s">
        <v>76</v>
      </c>
      <c r="D20" s="108" t="s">
        <v>914</v>
      </c>
      <c r="E20" s="109" t="s">
        <v>915</v>
      </c>
      <c r="F20" s="152" t="s">
        <v>162</v>
      </c>
      <c r="G20" s="152" t="s">
        <v>17</v>
      </c>
      <c r="H20" s="105"/>
      <c r="I20" s="257"/>
      <c r="J20" s="257"/>
      <c r="K20" s="118"/>
      <c r="L20" s="33"/>
      <c r="M20" s="33"/>
      <c r="N20" s="33"/>
      <c r="O20" s="33"/>
      <c r="P20" s="33"/>
      <c r="Q20" s="33"/>
      <c r="R20" s="33"/>
      <c r="S20" s="34"/>
      <c r="T20" s="34"/>
      <c r="U20" s="34"/>
      <c r="V20" s="34"/>
      <c r="W20" s="34"/>
      <c r="X20" s="37"/>
      <c r="AA20" s="3"/>
      <c r="AJ20" s="5"/>
      <c r="AL20" s="5"/>
      <c r="AM20" s="4"/>
    </row>
    <row r="21" spans="1:39" s="2" customFormat="1" ht="16.350000000000001" customHeight="1" x14ac:dyDescent="0.5">
      <c r="A21" s="219">
        <v>15</v>
      </c>
      <c r="B21" s="220">
        <v>42328</v>
      </c>
      <c r="C21" s="221" t="s">
        <v>76</v>
      </c>
      <c r="D21" s="222" t="s">
        <v>916</v>
      </c>
      <c r="E21" s="223" t="s">
        <v>917</v>
      </c>
      <c r="F21" s="224" t="s">
        <v>164</v>
      </c>
      <c r="G21" s="224" t="s">
        <v>13</v>
      </c>
      <c r="H21" s="310"/>
      <c r="I21" s="258"/>
      <c r="J21" s="258"/>
      <c r="K21" s="103"/>
      <c r="L21" s="44"/>
      <c r="M21" s="44"/>
      <c r="N21" s="44"/>
      <c r="O21" s="44"/>
      <c r="P21" s="44"/>
      <c r="Q21" s="44"/>
      <c r="R21" s="44"/>
      <c r="S21" s="45"/>
      <c r="T21" s="45"/>
      <c r="U21" s="45"/>
      <c r="V21" s="45"/>
      <c r="W21" s="45"/>
      <c r="X21" s="76"/>
      <c r="AA21" s="3"/>
      <c r="AJ21" s="5"/>
      <c r="AL21" s="5"/>
      <c r="AM21" s="4"/>
    </row>
    <row r="22" spans="1:39" s="2" customFormat="1" ht="16.350000000000001" customHeight="1" x14ac:dyDescent="0.5">
      <c r="A22" s="16">
        <v>16</v>
      </c>
      <c r="B22" s="106">
        <v>42363</v>
      </c>
      <c r="C22" s="107" t="s">
        <v>76</v>
      </c>
      <c r="D22" s="108" t="s">
        <v>918</v>
      </c>
      <c r="E22" s="109" t="s">
        <v>919</v>
      </c>
      <c r="F22" s="311" t="s">
        <v>162</v>
      </c>
      <c r="G22" s="110" t="s">
        <v>14</v>
      </c>
      <c r="H22" s="312"/>
      <c r="I22" s="118"/>
      <c r="J22" s="118"/>
      <c r="K22" s="118"/>
      <c r="L22" s="56"/>
      <c r="M22" s="56"/>
      <c r="N22" s="56"/>
      <c r="O22" s="56"/>
      <c r="P22" s="56"/>
      <c r="Q22" s="56"/>
      <c r="R22" s="56"/>
      <c r="S22" s="57"/>
      <c r="T22" s="57"/>
      <c r="U22" s="57"/>
      <c r="V22" s="57"/>
      <c r="W22" s="57"/>
      <c r="X22" s="193"/>
      <c r="AA22" s="3"/>
      <c r="AJ22" s="5"/>
      <c r="AL22" s="5"/>
      <c r="AM22" s="4"/>
    </row>
    <row r="23" spans="1:39" s="2" customFormat="1" ht="16.350000000000001" customHeight="1" x14ac:dyDescent="0.5">
      <c r="A23" s="73">
        <v>17</v>
      </c>
      <c r="B23" s="218">
        <v>42395</v>
      </c>
      <c r="C23" s="125" t="s">
        <v>76</v>
      </c>
      <c r="D23" s="126" t="s">
        <v>920</v>
      </c>
      <c r="E23" s="127" t="s">
        <v>921</v>
      </c>
      <c r="F23" s="155" t="s">
        <v>164</v>
      </c>
      <c r="G23" s="155" t="s">
        <v>15</v>
      </c>
      <c r="H23" s="309"/>
      <c r="I23" s="259"/>
      <c r="J23" s="259"/>
      <c r="K23" s="129"/>
      <c r="L23" s="58"/>
      <c r="M23" s="58"/>
      <c r="N23" s="58"/>
      <c r="O23" s="56"/>
      <c r="P23" s="56"/>
      <c r="Q23" s="56"/>
      <c r="R23" s="56"/>
      <c r="S23" s="57"/>
      <c r="T23" s="57"/>
      <c r="U23" s="57"/>
      <c r="V23" s="57"/>
      <c r="W23" s="57"/>
      <c r="X23" s="193"/>
      <c r="AA23" s="3"/>
      <c r="AJ23" s="5"/>
      <c r="AL23" s="5"/>
      <c r="AM23" s="4"/>
    </row>
    <row r="24" spans="1:39" s="2" customFormat="1" ht="16.350000000000001" customHeight="1" x14ac:dyDescent="0.5">
      <c r="A24" s="27">
        <v>18</v>
      </c>
      <c r="B24" s="106">
        <v>42403</v>
      </c>
      <c r="C24" s="107" t="s">
        <v>76</v>
      </c>
      <c r="D24" s="108" t="s">
        <v>922</v>
      </c>
      <c r="E24" s="109" t="s">
        <v>633</v>
      </c>
      <c r="F24" s="152" t="s">
        <v>162</v>
      </c>
      <c r="G24" s="152" t="s">
        <v>16</v>
      </c>
      <c r="H24" s="105"/>
      <c r="I24" s="257"/>
      <c r="J24" s="257"/>
      <c r="K24" s="118"/>
      <c r="L24" s="33"/>
      <c r="M24" s="33"/>
      <c r="N24" s="33"/>
      <c r="O24" s="35"/>
      <c r="P24" s="35"/>
      <c r="Q24" s="35"/>
      <c r="R24" s="35"/>
      <c r="S24" s="34"/>
      <c r="T24" s="34"/>
      <c r="U24" s="34"/>
      <c r="V24" s="34"/>
      <c r="W24" s="34"/>
      <c r="X24" s="37"/>
      <c r="AA24" s="3"/>
      <c r="AJ24" s="5"/>
      <c r="AL24" s="5"/>
      <c r="AM24" s="4"/>
    </row>
    <row r="25" spans="1:39" s="2" customFormat="1" ht="16.350000000000001" customHeight="1" x14ac:dyDescent="0.5">
      <c r="A25" s="27">
        <v>19</v>
      </c>
      <c r="B25" s="106">
        <v>42405</v>
      </c>
      <c r="C25" s="107" t="s">
        <v>76</v>
      </c>
      <c r="D25" s="108" t="s">
        <v>923</v>
      </c>
      <c r="E25" s="109" t="s">
        <v>924</v>
      </c>
      <c r="F25" s="152" t="s">
        <v>162</v>
      </c>
      <c r="G25" s="152" t="s">
        <v>17</v>
      </c>
      <c r="H25" s="105"/>
      <c r="I25" s="257"/>
      <c r="J25" s="257"/>
      <c r="K25" s="118"/>
      <c r="L25" s="33"/>
      <c r="M25" s="33"/>
      <c r="N25" s="33"/>
      <c r="O25" s="33"/>
      <c r="P25" s="33"/>
      <c r="Q25" s="33"/>
      <c r="R25" s="33"/>
      <c r="S25" s="34"/>
      <c r="T25" s="34"/>
      <c r="U25" s="34"/>
      <c r="V25" s="34"/>
      <c r="W25" s="34"/>
      <c r="X25" s="37"/>
      <c r="AA25" s="3"/>
      <c r="AJ25" s="5"/>
      <c r="AL25" s="5"/>
      <c r="AM25" s="4"/>
    </row>
    <row r="26" spans="1:39" s="2" customFormat="1" ht="16.350000000000001" customHeight="1" x14ac:dyDescent="0.5">
      <c r="A26" s="27">
        <v>20</v>
      </c>
      <c r="B26" s="106">
        <v>42416</v>
      </c>
      <c r="C26" s="107" t="s">
        <v>76</v>
      </c>
      <c r="D26" s="108" t="s">
        <v>925</v>
      </c>
      <c r="E26" s="109" t="s">
        <v>926</v>
      </c>
      <c r="F26" s="152" t="s">
        <v>159</v>
      </c>
      <c r="G26" s="152" t="s">
        <v>13</v>
      </c>
      <c r="H26" s="105"/>
      <c r="I26" s="257"/>
      <c r="J26" s="257"/>
      <c r="K26" s="118"/>
      <c r="L26" s="33"/>
      <c r="M26" s="33"/>
      <c r="N26" s="33"/>
      <c r="O26" s="33"/>
      <c r="P26" s="33"/>
      <c r="Q26" s="33"/>
      <c r="R26" s="33"/>
      <c r="S26" s="34"/>
      <c r="T26" s="34"/>
      <c r="U26" s="34"/>
      <c r="V26" s="34"/>
      <c r="W26" s="34"/>
      <c r="X26" s="37"/>
      <c r="AA26" s="3"/>
      <c r="AJ26" s="5"/>
      <c r="AL26" s="5"/>
      <c r="AM26" s="4"/>
    </row>
    <row r="27" spans="1:39" s="2" customFormat="1" ht="16.350000000000001" customHeight="1" x14ac:dyDescent="0.5">
      <c r="A27" s="38">
        <v>21</v>
      </c>
      <c r="B27" s="119">
        <v>42417</v>
      </c>
      <c r="C27" s="120" t="s">
        <v>76</v>
      </c>
      <c r="D27" s="121" t="s">
        <v>927</v>
      </c>
      <c r="E27" s="122" t="s">
        <v>928</v>
      </c>
      <c r="F27" s="154" t="s">
        <v>159</v>
      </c>
      <c r="G27" s="154" t="s">
        <v>14</v>
      </c>
      <c r="H27" s="124"/>
      <c r="I27" s="258"/>
      <c r="J27" s="258"/>
      <c r="K27" s="103"/>
      <c r="L27" s="44"/>
      <c r="M27" s="44"/>
      <c r="N27" s="44"/>
      <c r="O27" s="44"/>
      <c r="P27" s="44"/>
      <c r="Q27" s="44"/>
      <c r="R27" s="44"/>
      <c r="S27" s="45"/>
      <c r="T27" s="45"/>
      <c r="U27" s="45"/>
      <c r="V27" s="45"/>
      <c r="W27" s="45"/>
      <c r="X27" s="48"/>
      <c r="AA27" s="3"/>
      <c r="AJ27" s="5"/>
      <c r="AL27" s="5"/>
      <c r="AM27" s="4"/>
    </row>
    <row r="28" spans="1:39" s="2" customFormat="1" ht="16.350000000000001" customHeight="1" x14ac:dyDescent="0.5">
      <c r="A28" s="73">
        <v>22</v>
      </c>
      <c r="B28" s="218">
        <v>42462</v>
      </c>
      <c r="C28" s="125" t="s">
        <v>76</v>
      </c>
      <c r="D28" s="126" t="s">
        <v>929</v>
      </c>
      <c r="E28" s="127" t="s">
        <v>930</v>
      </c>
      <c r="F28" s="155" t="s">
        <v>164</v>
      </c>
      <c r="G28" s="155" t="s">
        <v>15</v>
      </c>
      <c r="H28" s="141"/>
      <c r="I28" s="260"/>
      <c r="J28" s="260"/>
      <c r="K28" s="142"/>
      <c r="L28" s="58"/>
      <c r="M28" s="58"/>
      <c r="N28" s="58"/>
      <c r="O28" s="56"/>
      <c r="P28" s="56"/>
      <c r="Q28" s="56"/>
      <c r="R28" s="56"/>
      <c r="S28" s="56"/>
      <c r="T28" s="57"/>
      <c r="U28" s="57"/>
      <c r="V28" s="57"/>
      <c r="W28" s="57"/>
      <c r="X28" s="26"/>
      <c r="AA28" s="3"/>
      <c r="AJ28" s="5"/>
      <c r="AL28" s="5"/>
      <c r="AM28" s="4"/>
    </row>
    <row r="29" spans="1:39" s="2" customFormat="1" ht="16.350000000000001" customHeight="1" x14ac:dyDescent="0.5">
      <c r="A29" s="27">
        <v>23</v>
      </c>
      <c r="B29" s="106">
        <v>42565</v>
      </c>
      <c r="C29" s="107" t="s">
        <v>76</v>
      </c>
      <c r="D29" s="108" t="s">
        <v>931</v>
      </c>
      <c r="E29" s="109" t="s">
        <v>932</v>
      </c>
      <c r="F29" s="152" t="s">
        <v>92</v>
      </c>
      <c r="G29" s="152" t="s">
        <v>16</v>
      </c>
      <c r="H29" s="164"/>
      <c r="I29" s="261"/>
      <c r="J29" s="261"/>
      <c r="K29" s="165"/>
      <c r="L29" s="166"/>
      <c r="M29" s="166"/>
      <c r="N29" s="166"/>
      <c r="O29" s="166"/>
      <c r="P29" s="166"/>
      <c r="Q29" s="166"/>
      <c r="R29" s="166"/>
      <c r="S29" s="166"/>
      <c r="T29" s="167"/>
      <c r="U29" s="167"/>
      <c r="V29" s="167"/>
      <c r="W29" s="167"/>
      <c r="X29" s="37"/>
    </row>
    <row r="30" spans="1:39" s="2" customFormat="1" ht="16.350000000000001" customHeight="1" x14ac:dyDescent="0.5">
      <c r="A30" s="27">
        <v>24</v>
      </c>
      <c r="B30" s="106">
        <v>42568</v>
      </c>
      <c r="C30" s="107" t="s">
        <v>76</v>
      </c>
      <c r="D30" s="108" t="s">
        <v>933</v>
      </c>
      <c r="E30" s="109" t="s">
        <v>934</v>
      </c>
      <c r="F30" s="152" t="s">
        <v>162</v>
      </c>
      <c r="G30" s="152" t="s">
        <v>17</v>
      </c>
      <c r="H30" s="105"/>
      <c r="I30" s="257"/>
      <c r="J30" s="257"/>
      <c r="K30" s="118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7"/>
    </row>
    <row r="31" spans="1:39" s="2" customFormat="1" ht="16.350000000000001" customHeight="1" x14ac:dyDescent="0.5">
      <c r="A31" s="27">
        <v>25</v>
      </c>
      <c r="B31" s="106">
        <v>43891</v>
      </c>
      <c r="C31" s="107" t="s">
        <v>76</v>
      </c>
      <c r="D31" s="108" t="s">
        <v>935</v>
      </c>
      <c r="E31" s="109" t="s">
        <v>936</v>
      </c>
      <c r="F31" s="152" t="s">
        <v>92</v>
      </c>
      <c r="G31" s="152" t="s">
        <v>13</v>
      </c>
      <c r="H31" s="105"/>
      <c r="I31" s="257"/>
      <c r="J31" s="257"/>
      <c r="K31" s="118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7"/>
      <c r="AA31" s="3"/>
      <c r="AJ31" s="5"/>
      <c r="AL31" s="5"/>
      <c r="AM31" s="4"/>
    </row>
    <row r="32" spans="1:39" s="2" customFormat="1" ht="16.350000000000001" customHeight="1" x14ac:dyDescent="0.5">
      <c r="A32" s="38">
        <v>26</v>
      </c>
      <c r="B32" s="119">
        <v>44463</v>
      </c>
      <c r="C32" s="120" t="s">
        <v>76</v>
      </c>
      <c r="D32" s="121" t="s">
        <v>937</v>
      </c>
      <c r="E32" s="122" t="s">
        <v>938</v>
      </c>
      <c r="F32" s="154" t="s">
        <v>92</v>
      </c>
      <c r="G32" s="154" t="s">
        <v>14</v>
      </c>
      <c r="H32" s="124"/>
      <c r="I32" s="258"/>
      <c r="J32" s="258"/>
      <c r="K32" s="103"/>
      <c r="L32" s="44"/>
      <c r="M32" s="44"/>
      <c r="N32" s="44"/>
      <c r="O32" s="44"/>
      <c r="P32" s="44"/>
      <c r="Q32" s="44"/>
      <c r="R32" s="44"/>
      <c r="S32" s="44"/>
      <c r="T32" s="45"/>
      <c r="U32" s="45"/>
      <c r="V32" s="45"/>
      <c r="W32" s="45"/>
      <c r="X32" s="76"/>
      <c r="AA32" s="3"/>
      <c r="AJ32" s="5"/>
      <c r="AL32" s="5"/>
      <c r="AM32" s="4"/>
    </row>
    <row r="33" spans="1:39" s="2" customFormat="1" ht="16.350000000000001" customHeight="1" x14ac:dyDescent="0.5">
      <c r="A33" s="73">
        <v>27</v>
      </c>
      <c r="B33" s="218">
        <v>44465</v>
      </c>
      <c r="C33" s="125" t="s">
        <v>76</v>
      </c>
      <c r="D33" s="126" t="s">
        <v>939</v>
      </c>
      <c r="E33" s="127" t="s">
        <v>940</v>
      </c>
      <c r="F33" s="155" t="s">
        <v>164</v>
      </c>
      <c r="G33" s="155" t="s">
        <v>16</v>
      </c>
      <c r="H33" s="116"/>
      <c r="I33" s="256"/>
      <c r="J33" s="256"/>
      <c r="K33" s="117"/>
      <c r="L33" s="23"/>
      <c r="M33" s="23"/>
      <c r="N33" s="23"/>
      <c r="O33" s="49"/>
      <c r="P33" s="49"/>
      <c r="Q33" s="33"/>
      <c r="R33" s="49"/>
      <c r="S33" s="49"/>
      <c r="T33" s="24"/>
      <c r="U33" s="24"/>
      <c r="V33" s="24"/>
      <c r="W33" s="24"/>
      <c r="X33" s="26"/>
      <c r="AA33" s="3"/>
      <c r="AJ33" s="5"/>
      <c r="AL33" s="5"/>
      <c r="AM33" s="4"/>
    </row>
    <row r="34" spans="1:39" s="2" customFormat="1" ht="16.350000000000001" customHeight="1" x14ac:dyDescent="0.5">
      <c r="A34" s="27">
        <v>28</v>
      </c>
      <c r="B34" s="283">
        <v>44466</v>
      </c>
      <c r="C34" s="107" t="s">
        <v>76</v>
      </c>
      <c r="D34" s="108" t="s">
        <v>941</v>
      </c>
      <c r="E34" s="109" t="s">
        <v>187</v>
      </c>
      <c r="F34" s="152" t="s">
        <v>164</v>
      </c>
      <c r="G34" s="152" t="s">
        <v>17</v>
      </c>
      <c r="H34" s="105"/>
      <c r="I34" s="257"/>
      <c r="J34" s="257"/>
      <c r="K34" s="118"/>
      <c r="L34" s="33"/>
      <c r="M34" s="33"/>
      <c r="N34" s="33"/>
      <c r="O34" s="33"/>
      <c r="P34" s="33"/>
      <c r="Q34" s="33"/>
      <c r="R34" s="33"/>
      <c r="S34" s="33"/>
      <c r="T34" s="34"/>
      <c r="U34" s="34"/>
      <c r="V34" s="34"/>
      <c r="W34" s="34"/>
      <c r="X34" s="37"/>
      <c r="AA34" s="3"/>
      <c r="AJ34" s="5"/>
      <c r="AL34" s="5"/>
      <c r="AM34" s="4"/>
    </row>
    <row r="35" spans="1:39" s="2" customFormat="1" ht="16.350000000000001" customHeight="1" x14ac:dyDescent="0.5">
      <c r="A35" s="27">
        <v>29</v>
      </c>
      <c r="B35" s="283">
        <v>44467</v>
      </c>
      <c r="C35" s="107" t="s">
        <v>76</v>
      </c>
      <c r="D35" s="108" t="s">
        <v>942</v>
      </c>
      <c r="E35" s="109" t="s">
        <v>943</v>
      </c>
      <c r="F35" s="152" t="s">
        <v>164</v>
      </c>
      <c r="G35" s="152" t="s">
        <v>13</v>
      </c>
      <c r="H35" s="105"/>
      <c r="I35" s="257"/>
      <c r="J35" s="257"/>
      <c r="K35" s="118"/>
      <c r="L35" s="33"/>
      <c r="M35" s="33"/>
      <c r="N35" s="33"/>
      <c r="O35" s="33"/>
      <c r="P35" s="33"/>
      <c r="Q35" s="33"/>
      <c r="R35" s="33"/>
      <c r="S35" s="33"/>
      <c r="T35" s="34"/>
      <c r="U35" s="34"/>
      <c r="V35" s="34"/>
      <c r="W35" s="34"/>
      <c r="X35" s="37"/>
      <c r="AA35" s="3"/>
      <c r="AJ35" s="5"/>
      <c r="AL35" s="5"/>
      <c r="AM35" s="4"/>
    </row>
    <row r="36" spans="1:39" s="2" customFormat="1" ht="16.350000000000001" customHeight="1" x14ac:dyDescent="0.5">
      <c r="A36" s="27">
        <v>30</v>
      </c>
      <c r="B36" s="283">
        <v>44468</v>
      </c>
      <c r="C36" s="107" t="s">
        <v>76</v>
      </c>
      <c r="D36" s="108" t="s">
        <v>944</v>
      </c>
      <c r="E36" s="109" t="s">
        <v>945</v>
      </c>
      <c r="F36" s="152" t="s">
        <v>159</v>
      </c>
      <c r="G36" s="152" t="s">
        <v>14</v>
      </c>
      <c r="H36" s="105"/>
      <c r="I36" s="257"/>
      <c r="J36" s="257"/>
      <c r="K36" s="118"/>
      <c r="L36" s="33"/>
      <c r="M36" s="33"/>
      <c r="N36" s="33"/>
      <c r="O36" s="33"/>
      <c r="P36" s="33"/>
      <c r="Q36" s="33"/>
      <c r="R36" s="33"/>
      <c r="S36" s="33"/>
      <c r="T36" s="34"/>
      <c r="U36" s="34"/>
      <c r="V36" s="34"/>
      <c r="W36" s="34"/>
      <c r="X36" s="37"/>
      <c r="AA36" s="3"/>
      <c r="AJ36" s="5"/>
      <c r="AL36" s="5"/>
      <c r="AM36" s="4"/>
    </row>
    <row r="37" spans="1:39" s="2" customFormat="1" ht="16.350000000000001" customHeight="1" x14ac:dyDescent="0.5">
      <c r="A37" s="38">
        <v>31</v>
      </c>
      <c r="B37" s="284">
        <v>44469</v>
      </c>
      <c r="C37" s="120" t="s">
        <v>76</v>
      </c>
      <c r="D37" s="121" t="s">
        <v>946</v>
      </c>
      <c r="E37" s="122" t="s">
        <v>947</v>
      </c>
      <c r="F37" s="154" t="s">
        <v>92</v>
      </c>
      <c r="G37" s="154" t="s">
        <v>15</v>
      </c>
      <c r="H37" s="124"/>
      <c r="I37" s="258"/>
      <c r="J37" s="258"/>
      <c r="K37" s="103"/>
      <c r="L37" s="44"/>
      <c r="M37" s="44"/>
      <c r="N37" s="44"/>
      <c r="O37" s="44"/>
      <c r="P37" s="44"/>
      <c r="Q37" s="44"/>
      <c r="R37" s="44"/>
      <c r="S37" s="44"/>
      <c r="T37" s="45"/>
      <c r="U37" s="45"/>
      <c r="V37" s="45"/>
      <c r="W37" s="45"/>
      <c r="X37" s="48"/>
      <c r="AA37" s="3"/>
      <c r="AJ37" s="5"/>
      <c r="AL37" s="5"/>
      <c r="AM37" s="4"/>
    </row>
    <row r="38" spans="1:39" s="2" customFormat="1" ht="16.350000000000001" customHeight="1" x14ac:dyDescent="0.5">
      <c r="A38" s="73">
        <v>32</v>
      </c>
      <c r="B38" s="285">
        <v>44470</v>
      </c>
      <c r="C38" s="112" t="s">
        <v>76</v>
      </c>
      <c r="D38" s="113" t="s">
        <v>948</v>
      </c>
      <c r="E38" s="114" t="s">
        <v>949</v>
      </c>
      <c r="F38" s="153" t="s">
        <v>162</v>
      </c>
      <c r="G38" s="153" t="s">
        <v>16</v>
      </c>
      <c r="H38" s="138"/>
      <c r="I38" s="263"/>
      <c r="J38" s="263"/>
      <c r="K38" s="139"/>
      <c r="L38" s="49"/>
      <c r="M38" s="49"/>
      <c r="N38" s="49"/>
      <c r="O38" s="49"/>
      <c r="P38" s="49"/>
      <c r="Q38" s="49"/>
      <c r="R38" s="49"/>
      <c r="S38" s="49"/>
      <c r="T38" s="24"/>
      <c r="U38" s="24"/>
      <c r="V38" s="24"/>
      <c r="W38" s="24"/>
      <c r="X38" s="26"/>
    </row>
    <row r="39" spans="1:39" s="2" customFormat="1" ht="16.350000000000001" customHeight="1" x14ac:dyDescent="0.5">
      <c r="A39" s="27">
        <v>33</v>
      </c>
      <c r="B39" s="283">
        <v>44471</v>
      </c>
      <c r="C39" s="107" t="s">
        <v>76</v>
      </c>
      <c r="D39" s="108" t="s">
        <v>950</v>
      </c>
      <c r="E39" s="109" t="s">
        <v>951</v>
      </c>
      <c r="F39" s="152" t="s">
        <v>159</v>
      </c>
      <c r="G39" s="152" t="s">
        <v>17</v>
      </c>
      <c r="H39" s="309"/>
      <c r="I39" s="257"/>
      <c r="J39" s="257"/>
      <c r="K39" s="118"/>
      <c r="L39" s="33"/>
      <c r="M39" s="33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7"/>
    </row>
    <row r="40" spans="1:39" s="2" customFormat="1" ht="16.350000000000001" customHeight="1" x14ac:dyDescent="0.5">
      <c r="A40" s="27">
        <v>34</v>
      </c>
      <c r="B40" s="283">
        <v>44472</v>
      </c>
      <c r="C40" s="107" t="s">
        <v>76</v>
      </c>
      <c r="D40" s="108" t="s">
        <v>952</v>
      </c>
      <c r="E40" s="109" t="s">
        <v>953</v>
      </c>
      <c r="F40" s="152" t="s">
        <v>92</v>
      </c>
      <c r="G40" s="152" t="s">
        <v>13</v>
      </c>
      <c r="H40" s="309"/>
      <c r="I40" s="257"/>
      <c r="J40" s="257"/>
      <c r="K40" s="118"/>
      <c r="L40" s="33"/>
      <c r="M40" s="33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7"/>
    </row>
    <row r="41" spans="1:39" s="2" customFormat="1" ht="16.350000000000001" customHeight="1" x14ac:dyDescent="0.5">
      <c r="A41" s="27"/>
      <c r="B41" s="283"/>
      <c r="C41" s="107"/>
      <c r="D41" s="108"/>
      <c r="E41" s="109"/>
      <c r="F41" s="152"/>
      <c r="G41" s="152"/>
      <c r="H41" s="105"/>
      <c r="I41" s="257"/>
      <c r="J41" s="257"/>
      <c r="K41" s="118"/>
      <c r="L41" s="33"/>
      <c r="M41" s="33"/>
      <c r="N41" s="33"/>
      <c r="O41" s="33"/>
      <c r="P41" s="33"/>
      <c r="Q41" s="33"/>
      <c r="R41" s="33"/>
      <c r="S41" s="33"/>
      <c r="T41" s="34"/>
      <c r="U41" s="34"/>
      <c r="V41" s="34"/>
      <c r="W41" s="34"/>
      <c r="X41" s="37"/>
    </row>
    <row r="42" spans="1:39" s="2" customFormat="1" ht="16.350000000000001" customHeight="1" x14ac:dyDescent="0.5">
      <c r="A42" s="38"/>
      <c r="B42" s="284"/>
      <c r="C42" s="120"/>
      <c r="D42" s="121"/>
      <c r="E42" s="122"/>
      <c r="F42" s="154"/>
      <c r="G42" s="154"/>
      <c r="H42" s="124"/>
      <c r="I42" s="258"/>
      <c r="J42" s="258"/>
      <c r="K42" s="103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76"/>
      <c r="AA42" s="3"/>
      <c r="AJ42" s="5"/>
      <c r="AL42" s="5"/>
      <c r="AM42" s="4"/>
    </row>
    <row r="43" spans="1:39" s="2" customFormat="1" ht="16.350000000000001" hidden="1" customHeight="1" x14ac:dyDescent="0.5">
      <c r="A43" s="219"/>
      <c r="B43" s="220"/>
      <c r="C43" s="221"/>
      <c r="D43" s="222"/>
      <c r="E43" s="223"/>
      <c r="F43" s="224"/>
      <c r="G43" s="224"/>
      <c r="H43" s="273"/>
      <c r="I43" s="274"/>
      <c r="J43" s="274"/>
      <c r="K43" s="275"/>
      <c r="L43" s="226"/>
      <c r="M43" s="226"/>
      <c r="N43" s="226"/>
      <c r="O43" s="226"/>
      <c r="P43" s="226"/>
      <c r="Q43" s="226"/>
      <c r="R43" s="226"/>
      <c r="S43" s="226"/>
      <c r="T43" s="227"/>
      <c r="U43" s="227"/>
      <c r="V43" s="227"/>
      <c r="W43" s="227"/>
      <c r="X43" s="228"/>
      <c r="AA43" s="3"/>
      <c r="AJ43" s="5"/>
      <c r="AL43" s="5"/>
      <c r="AM43" s="4"/>
    </row>
    <row r="44" spans="1:39" s="2" customFormat="1" ht="6" customHeight="1" x14ac:dyDescent="0.5">
      <c r="A44" s="78"/>
      <c r="B44" s="194"/>
      <c r="C44" s="195"/>
      <c r="D44" s="196"/>
      <c r="E44" s="197"/>
      <c r="F44" s="197"/>
      <c r="G44" s="19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7"/>
      <c r="T44" s="77"/>
      <c r="U44" s="77"/>
      <c r="V44" s="77"/>
      <c r="W44" s="77"/>
      <c r="X44" s="199"/>
      <c r="AA44" s="3"/>
      <c r="AJ44" s="5"/>
      <c r="AL44" s="5"/>
      <c r="AM44" s="4"/>
    </row>
    <row r="45" spans="1:39" s="2" customFormat="1" ht="16.149999999999999" customHeight="1" x14ac:dyDescent="0.5">
      <c r="A45" s="77"/>
      <c r="B45" s="81" t="s">
        <v>24</v>
      </c>
      <c r="C45" s="78"/>
      <c r="E45" s="78">
        <f>H45+N45</f>
        <v>34</v>
      </c>
      <c r="F45" s="79" t="s">
        <v>6</v>
      </c>
      <c r="G45" s="243" t="s">
        <v>11</v>
      </c>
      <c r="H45" s="81">
        <f>COUNTIF($C$7:$C$43,"ช")</f>
        <v>8</v>
      </c>
      <c r="I45" s="81"/>
      <c r="J45" s="81" t="s">
        <v>6</v>
      </c>
      <c r="L45" s="243" t="s">
        <v>7</v>
      </c>
      <c r="M45" s="243"/>
      <c r="N45" s="77">
        <f>COUNTIF($C$7:$C$43,"ญ")</f>
        <v>26</v>
      </c>
      <c r="O45" s="81"/>
      <c r="P45" s="81" t="s">
        <v>6</v>
      </c>
      <c r="S45" s="77"/>
      <c r="T45" s="80" t="s">
        <v>49</v>
      </c>
      <c r="X45" s="77"/>
    </row>
    <row r="46" spans="1:39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39" s="99" customFormat="1" ht="15" hidden="1" customHeight="1" x14ac:dyDescent="0.5">
      <c r="A47" s="94"/>
      <c r="B47" s="94"/>
      <c r="C47" s="95"/>
      <c r="D47" s="248" t="s">
        <v>13</v>
      </c>
      <c r="E47" s="248">
        <f>COUNTIF($G$7:$G$43,"แดง")</f>
        <v>8</v>
      </c>
      <c r="F47" s="248"/>
      <c r="G47" s="315" t="s">
        <v>92</v>
      </c>
      <c r="H47" s="314"/>
      <c r="I47" s="315">
        <f>COUNTIF($F$7:$F$50,"อังกฤษ")</f>
        <v>7</v>
      </c>
      <c r="J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39" s="99" customFormat="1" ht="15" hidden="1" customHeight="1" x14ac:dyDescent="0.5">
      <c r="A48" s="94"/>
      <c r="B48" s="94"/>
      <c r="C48" s="95"/>
      <c r="D48" s="248" t="s">
        <v>14</v>
      </c>
      <c r="E48" s="248">
        <f>COUNTIF($G$7:$G$43,"เหลือง")</f>
        <v>7</v>
      </c>
      <c r="F48" s="248"/>
      <c r="G48" s="315" t="s">
        <v>159</v>
      </c>
      <c r="H48" s="314"/>
      <c r="I48" s="315">
        <f>COUNTIF($F$7:$F$50,"จีน")</f>
        <v>4</v>
      </c>
      <c r="J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4"/>
      <c r="C49" s="95"/>
      <c r="D49" s="248" t="s">
        <v>15</v>
      </c>
      <c r="E49" s="248">
        <f>COUNTIF($G$7:$G$43,"น้ำเงิน")</f>
        <v>6</v>
      </c>
      <c r="F49" s="248"/>
      <c r="G49" s="315" t="s">
        <v>164</v>
      </c>
      <c r="H49" s="314"/>
      <c r="I49" s="315">
        <f>COUNTIF($F$7:$F$50,"ญี่ปุ่น")</f>
        <v>12</v>
      </c>
      <c r="J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4"/>
      <c r="C50" s="95"/>
      <c r="D50" s="248" t="s">
        <v>16</v>
      </c>
      <c r="E50" s="248">
        <f>COUNTIF($G$7:$G$43,"ม่วง")</f>
        <v>6</v>
      </c>
      <c r="F50" s="248"/>
      <c r="G50" s="315" t="s">
        <v>162</v>
      </c>
      <c r="H50" s="314"/>
      <c r="I50" s="315">
        <f>COUNTIF($F$7:$F$50,"ฝรั่งเศส")</f>
        <v>11</v>
      </c>
      <c r="J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4"/>
      <c r="C51" s="95"/>
      <c r="D51" s="248" t="s">
        <v>17</v>
      </c>
      <c r="E51" s="248">
        <f>COUNTIF($G$7:$G$43,"ฟ้า")</f>
        <v>7</v>
      </c>
      <c r="F51" s="248"/>
      <c r="G51" s="315"/>
      <c r="H51" s="314"/>
      <c r="I51" s="315"/>
      <c r="J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4"/>
      <c r="C52" s="95"/>
      <c r="D52" s="248" t="s">
        <v>5</v>
      </c>
      <c r="E52" s="248">
        <f>SUM(E47:E51)</f>
        <v>34</v>
      </c>
      <c r="F52" s="248"/>
      <c r="G52" s="317" t="s">
        <v>5</v>
      </c>
      <c r="H52" s="316"/>
      <c r="I52" s="317">
        <f>SUM(I47:I51)</f>
        <v>34</v>
      </c>
      <c r="J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  <c r="F53" s="98"/>
      <c r="G53" s="98"/>
    </row>
    <row r="54" spans="1:25" s="99" customFormat="1" ht="15" customHeight="1" x14ac:dyDescent="0.5">
      <c r="B54" s="96"/>
      <c r="C54" s="97"/>
      <c r="D54" s="98"/>
      <c r="E54" s="98"/>
      <c r="F54" s="98"/>
      <c r="G54" s="98"/>
    </row>
    <row r="55" spans="1:25" s="99" customFormat="1" ht="15" customHeight="1" x14ac:dyDescent="0.5">
      <c r="B55" s="96"/>
      <c r="C55" s="100"/>
      <c r="D55" s="101"/>
      <c r="E55" s="101"/>
      <c r="F55" s="101"/>
      <c r="G55" s="101"/>
    </row>
  </sheetData>
  <mergeCells count="7">
    <mergeCell ref="W4:X4"/>
    <mergeCell ref="A5:A6"/>
    <mergeCell ref="B5:B6"/>
    <mergeCell ref="C5:C6"/>
    <mergeCell ref="D5:D6"/>
    <mergeCell ref="E5:E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604A-2E78-4697-92FA-6BCA46DF79BE}">
  <dimension ref="A1:AN58"/>
  <sheetViews>
    <sheetView topLeftCell="A23" zoomScale="130" zoomScaleNormal="130" workbookViewId="0">
      <selection activeCell="AF38" sqref="AF38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9" customWidth="1"/>
    <col min="7" max="8" width="3" style="9" customWidth="1"/>
    <col min="9" max="24" width="3" style="1" customWidth="1"/>
    <col min="25" max="25" width="3.5703125" style="1" customWidth="1"/>
    <col min="26" max="26" width="2.855468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N1" s="13" t="s">
        <v>25</v>
      </c>
      <c r="S1" s="13" t="str">
        <f>'ยอด ม.6'!B28</f>
        <v xml:space="preserve">นายณัฐภัทร์  เปลี่ยนชื่น  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87</v>
      </c>
      <c r="N2" s="13" t="s">
        <v>53</v>
      </c>
      <c r="S2" s="13" t="s">
        <v>1024</v>
      </c>
    </row>
    <row r="3" spans="1:40" s="14" customFormat="1" ht="17.25" customHeight="1" x14ac:dyDescent="0.5">
      <c r="A3" s="15" t="s">
        <v>43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5"/>
      <c r="N3" s="13"/>
      <c r="O3" s="13"/>
      <c r="P3" s="13"/>
      <c r="Q3" s="15"/>
      <c r="V3" s="13"/>
      <c r="W3" s="13"/>
      <c r="X3" s="13"/>
      <c r="Y3" s="13"/>
      <c r="Z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5"/>
      <c r="N4" s="13"/>
      <c r="O4" s="13"/>
      <c r="P4" s="13"/>
      <c r="Q4" s="15"/>
      <c r="V4" s="15"/>
      <c r="W4" s="173" t="s">
        <v>55</v>
      </c>
      <c r="X4" s="553">
        <f>'ยอด ม.6'!F28</f>
        <v>533</v>
      </c>
      <c r="Y4" s="553"/>
      <c r="Z4" s="191"/>
    </row>
    <row r="5" spans="1:40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71" t="s">
        <v>3</v>
      </c>
      <c r="G5" s="176"/>
      <c r="H5" s="176"/>
      <c r="I5" s="176"/>
      <c r="J5" s="176"/>
      <c r="K5" s="176"/>
      <c r="L5" s="176"/>
      <c r="M5" s="176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214"/>
      <c r="Z5" s="192"/>
    </row>
    <row r="6" spans="1:40" s="93" customFormat="1" ht="18" customHeight="1" x14ac:dyDescent="0.5">
      <c r="A6" s="555"/>
      <c r="B6" s="557"/>
      <c r="C6" s="559"/>
      <c r="D6" s="561"/>
      <c r="E6" s="563"/>
      <c r="F6" s="571"/>
      <c r="G6" s="181"/>
      <c r="H6" s="181"/>
      <c r="I6" s="181"/>
      <c r="J6" s="181"/>
      <c r="K6" s="181"/>
      <c r="L6" s="181"/>
      <c r="M6" s="181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217"/>
      <c r="Z6" s="192"/>
    </row>
    <row r="7" spans="1:40" s="2" customFormat="1" ht="16.350000000000001" customHeight="1" x14ac:dyDescent="0.5">
      <c r="A7" s="16">
        <v>1</v>
      </c>
      <c r="B7" s="111">
        <v>42211</v>
      </c>
      <c r="C7" s="112" t="s">
        <v>75</v>
      </c>
      <c r="D7" s="113" t="s">
        <v>954</v>
      </c>
      <c r="E7" s="114" t="s">
        <v>955</v>
      </c>
      <c r="F7" s="153" t="s">
        <v>14</v>
      </c>
      <c r="G7" s="256"/>
      <c r="H7" s="256"/>
      <c r="I7" s="256"/>
      <c r="J7" s="256"/>
      <c r="K7" s="256"/>
      <c r="L7" s="117"/>
      <c r="M7" s="23"/>
      <c r="N7" s="23"/>
      <c r="O7" s="23"/>
      <c r="P7" s="23"/>
      <c r="Q7" s="23"/>
      <c r="R7" s="23"/>
      <c r="S7" s="23"/>
      <c r="T7" s="24"/>
      <c r="U7" s="24"/>
      <c r="V7" s="24"/>
      <c r="W7" s="24"/>
      <c r="X7" s="24"/>
      <c r="Y7" s="26"/>
    </row>
    <row r="8" spans="1:40" s="2" customFormat="1" ht="16.350000000000001" customHeight="1" x14ac:dyDescent="0.5">
      <c r="A8" s="27">
        <v>2</v>
      </c>
      <c r="B8" s="106">
        <v>42426</v>
      </c>
      <c r="C8" s="107" t="s">
        <v>75</v>
      </c>
      <c r="D8" s="108" t="s">
        <v>956</v>
      </c>
      <c r="E8" s="109" t="s">
        <v>957</v>
      </c>
      <c r="F8" s="152" t="s">
        <v>15</v>
      </c>
      <c r="G8" s="257"/>
      <c r="H8" s="257"/>
      <c r="I8" s="257"/>
      <c r="J8" s="257"/>
      <c r="K8" s="257"/>
      <c r="L8" s="118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7"/>
    </row>
    <row r="9" spans="1:40" s="2" customFormat="1" ht="16.350000000000001" customHeight="1" x14ac:dyDescent="0.5">
      <c r="A9" s="27">
        <v>3</v>
      </c>
      <c r="B9" s="106">
        <v>42429</v>
      </c>
      <c r="C9" s="107" t="s">
        <v>75</v>
      </c>
      <c r="D9" s="108" t="s">
        <v>958</v>
      </c>
      <c r="E9" s="109" t="s">
        <v>959</v>
      </c>
      <c r="F9" s="152" t="s">
        <v>16</v>
      </c>
      <c r="G9" s="257"/>
      <c r="H9" s="257"/>
      <c r="I9" s="257"/>
      <c r="J9" s="257"/>
      <c r="K9" s="257"/>
      <c r="L9" s="118"/>
      <c r="M9" s="33"/>
      <c r="N9" s="33"/>
      <c r="O9" s="33"/>
      <c r="P9" s="33"/>
      <c r="Q9" s="33"/>
      <c r="R9" s="33"/>
      <c r="S9" s="33"/>
      <c r="T9" s="34"/>
      <c r="U9" s="34"/>
      <c r="V9" s="34"/>
      <c r="W9" s="34"/>
      <c r="X9" s="34"/>
      <c r="Y9" s="37"/>
    </row>
    <row r="10" spans="1:40" s="2" customFormat="1" ht="16.350000000000001" customHeight="1" x14ac:dyDescent="0.5">
      <c r="A10" s="27">
        <v>4</v>
      </c>
      <c r="B10" s="225">
        <v>42430</v>
      </c>
      <c r="C10" s="107" t="s">
        <v>75</v>
      </c>
      <c r="D10" s="108" t="s">
        <v>133</v>
      </c>
      <c r="E10" s="109" t="s">
        <v>960</v>
      </c>
      <c r="F10" s="152" t="s">
        <v>13</v>
      </c>
      <c r="G10" s="257"/>
      <c r="H10" s="257"/>
      <c r="I10" s="257"/>
      <c r="J10" s="257"/>
      <c r="K10" s="257"/>
      <c r="L10" s="118"/>
      <c r="M10" s="33"/>
      <c r="N10" s="33"/>
      <c r="O10" s="33"/>
      <c r="P10" s="33"/>
      <c r="Q10" s="33"/>
      <c r="R10" s="33"/>
      <c r="S10" s="33"/>
      <c r="T10" s="34"/>
      <c r="U10" s="34"/>
      <c r="V10" s="34"/>
      <c r="W10" s="34"/>
      <c r="X10" s="34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220">
        <v>42433</v>
      </c>
      <c r="C11" s="221" t="s">
        <v>75</v>
      </c>
      <c r="D11" s="222" t="s">
        <v>961</v>
      </c>
      <c r="E11" s="223" t="s">
        <v>962</v>
      </c>
      <c r="F11" s="224" t="s">
        <v>17</v>
      </c>
      <c r="G11" s="258"/>
      <c r="H11" s="258"/>
      <c r="I11" s="258"/>
      <c r="J11" s="258"/>
      <c r="K11" s="258"/>
      <c r="L11" s="103"/>
      <c r="M11" s="44"/>
      <c r="N11" s="44"/>
      <c r="O11" s="44"/>
      <c r="P11" s="44"/>
      <c r="Q11" s="44"/>
      <c r="R11" s="44"/>
      <c r="S11" s="44"/>
      <c r="T11" s="45"/>
      <c r="U11" s="45"/>
      <c r="V11" s="45"/>
      <c r="W11" s="45"/>
      <c r="X11" s="45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18">
        <v>42437</v>
      </c>
      <c r="C12" s="125" t="s">
        <v>75</v>
      </c>
      <c r="D12" s="126" t="s">
        <v>963</v>
      </c>
      <c r="E12" s="127" t="s">
        <v>964</v>
      </c>
      <c r="F12" s="155" t="s">
        <v>13</v>
      </c>
      <c r="G12" s="259"/>
      <c r="H12" s="259"/>
      <c r="I12" s="259"/>
      <c r="J12" s="259"/>
      <c r="K12" s="259"/>
      <c r="L12" s="129"/>
      <c r="M12" s="58"/>
      <c r="N12" s="58"/>
      <c r="O12" s="58"/>
      <c r="P12" s="58"/>
      <c r="Q12" s="23"/>
      <c r="R12" s="23"/>
      <c r="S12" s="23"/>
      <c r="T12" s="24"/>
      <c r="U12" s="24"/>
      <c r="V12" s="24"/>
      <c r="W12" s="24"/>
      <c r="X12" s="24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6">
        <v>42438</v>
      </c>
      <c r="C13" s="107" t="s">
        <v>75</v>
      </c>
      <c r="D13" s="108" t="s">
        <v>965</v>
      </c>
      <c r="E13" s="109" t="s">
        <v>966</v>
      </c>
      <c r="F13" s="152" t="s">
        <v>14</v>
      </c>
      <c r="G13" s="257"/>
      <c r="H13" s="257"/>
      <c r="I13" s="257"/>
      <c r="J13" s="257"/>
      <c r="K13" s="257"/>
      <c r="L13" s="118"/>
      <c r="M13" s="33"/>
      <c r="N13" s="33"/>
      <c r="O13" s="33"/>
      <c r="P13" s="33"/>
      <c r="Q13" s="33"/>
      <c r="R13" s="33"/>
      <c r="S13" s="33"/>
      <c r="T13" s="34"/>
      <c r="U13" s="34"/>
      <c r="V13" s="34"/>
      <c r="W13" s="34"/>
      <c r="X13" s="34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6">
        <v>42439</v>
      </c>
      <c r="C14" s="107" t="s">
        <v>75</v>
      </c>
      <c r="D14" s="108" t="s">
        <v>126</v>
      </c>
      <c r="E14" s="109" t="s">
        <v>967</v>
      </c>
      <c r="F14" s="152" t="s">
        <v>15</v>
      </c>
      <c r="G14" s="257"/>
      <c r="H14" s="257"/>
      <c r="I14" s="257"/>
      <c r="J14" s="257"/>
      <c r="K14" s="257"/>
      <c r="L14" s="118"/>
      <c r="M14" s="33"/>
      <c r="N14" s="33"/>
      <c r="O14" s="33"/>
      <c r="P14" s="33"/>
      <c r="Q14" s="33"/>
      <c r="R14" s="33"/>
      <c r="S14" s="33"/>
      <c r="T14" s="34"/>
      <c r="U14" s="34"/>
      <c r="V14" s="34"/>
      <c r="W14" s="34"/>
      <c r="X14" s="34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25">
        <v>42467</v>
      </c>
      <c r="C15" s="107" t="s">
        <v>75</v>
      </c>
      <c r="D15" s="108" t="s">
        <v>968</v>
      </c>
      <c r="E15" s="109" t="s">
        <v>969</v>
      </c>
      <c r="F15" s="152" t="s">
        <v>16</v>
      </c>
      <c r="G15" s="257"/>
      <c r="H15" s="257"/>
      <c r="I15" s="257"/>
      <c r="J15" s="257"/>
      <c r="K15" s="257"/>
      <c r="L15" s="118"/>
      <c r="M15" s="33"/>
      <c r="N15" s="33"/>
      <c r="O15" s="33"/>
      <c r="P15" s="85"/>
      <c r="Q15" s="33"/>
      <c r="R15" s="33"/>
      <c r="S15" s="33"/>
      <c r="T15" s="34"/>
      <c r="U15" s="34"/>
      <c r="V15" s="34"/>
      <c r="W15" s="34"/>
      <c r="X15" s="34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20">
        <v>42475</v>
      </c>
      <c r="C16" s="221" t="s">
        <v>75</v>
      </c>
      <c r="D16" s="222" t="s">
        <v>970</v>
      </c>
      <c r="E16" s="223" t="s">
        <v>971</v>
      </c>
      <c r="F16" s="224" t="s">
        <v>17</v>
      </c>
      <c r="G16" s="258"/>
      <c r="H16" s="258"/>
      <c r="I16" s="258"/>
      <c r="J16" s="258"/>
      <c r="K16" s="258"/>
      <c r="L16" s="103"/>
      <c r="M16" s="44"/>
      <c r="N16" s="44"/>
      <c r="O16" s="44"/>
      <c r="P16" s="44"/>
      <c r="Q16" s="44"/>
      <c r="R16" s="44"/>
      <c r="S16" s="44"/>
      <c r="T16" s="45"/>
      <c r="U16" s="45"/>
      <c r="V16" s="45"/>
      <c r="W16" s="45"/>
      <c r="X16" s="45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18">
        <v>42476</v>
      </c>
      <c r="C17" s="125" t="s">
        <v>75</v>
      </c>
      <c r="D17" s="126" t="s">
        <v>972</v>
      </c>
      <c r="E17" s="127" t="s">
        <v>973</v>
      </c>
      <c r="F17" s="155" t="s">
        <v>13</v>
      </c>
      <c r="G17" s="256"/>
      <c r="H17" s="256"/>
      <c r="I17" s="256"/>
      <c r="J17" s="256"/>
      <c r="K17" s="256"/>
      <c r="L17" s="117"/>
      <c r="M17" s="23"/>
      <c r="N17" s="23"/>
      <c r="O17" s="23"/>
      <c r="P17" s="49"/>
      <c r="Q17" s="49"/>
      <c r="R17" s="49"/>
      <c r="S17" s="49"/>
      <c r="T17" s="24"/>
      <c r="U17" s="24"/>
      <c r="V17" s="24"/>
      <c r="W17" s="24"/>
      <c r="X17" s="24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6">
        <v>42478</v>
      </c>
      <c r="C18" s="107" t="s">
        <v>75</v>
      </c>
      <c r="D18" s="140" t="s">
        <v>974</v>
      </c>
      <c r="E18" s="109" t="s">
        <v>975</v>
      </c>
      <c r="F18" s="152" t="s">
        <v>14</v>
      </c>
      <c r="G18" s="257"/>
      <c r="H18" s="257"/>
      <c r="I18" s="257"/>
      <c r="J18" s="257"/>
      <c r="K18" s="257"/>
      <c r="L18" s="118"/>
      <c r="M18" s="33"/>
      <c r="N18" s="33"/>
      <c r="O18" s="33"/>
      <c r="P18" s="35"/>
      <c r="Q18" s="35"/>
      <c r="R18" s="35"/>
      <c r="S18" s="35"/>
      <c r="T18" s="34"/>
      <c r="U18" s="34"/>
      <c r="V18" s="34"/>
      <c r="W18" s="34"/>
      <c r="X18" s="34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6">
        <v>42510</v>
      </c>
      <c r="C19" s="107" t="s">
        <v>75</v>
      </c>
      <c r="D19" s="108" t="s">
        <v>976</v>
      </c>
      <c r="E19" s="109" t="s">
        <v>977</v>
      </c>
      <c r="F19" s="152" t="s">
        <v>16</v>
      </c>
      <c r="G19" s="257"/>
      <c r="H19" s="257"/>
      <c r="I19" s="257"/>
      <c r="J19" s="257"/>
      <c r="K19" s="257"/>
      <c r="L19" s="118"/>
      <c r="M19" s="33"/>
      <c r="N19" s="33"/>
      <c r="O19" s="33"/>
      <c r="P19" s="33"/>
      <c r="Q19" s="33"/>
      <c r="R19" s="33"/>
      <c r="S19" s="33"/>
      <c r="T19" s="34"/>
      <c r="U19" s="34"/>
      <c r="V19" s="34"/>
      <c r="W19" s="34"/>
      <c r="X19" s="34"/>
      <c r="Y19" s="37"/>
      <c r="AA19" s="251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6">
        <v>42513</v>
      </c>
      <c r="C20" s="107" t="s">
        <v>75</v>
      </c>
      <c r="D20" s="108" t="s">
        <v>118</v>
      </c>
      <c r="E20" s="109" t="s">
        <v>978</v>
      </c>
      <c r="F20" s="152" t="s">
        <v>17</v>
      </c>
      <c r="G20" s="257"/>
      <c r="H20" s="257"/>
      <c r="I20" s="257"/>
      <c r="J20" s="257"/>
      <c r="K20" s="257"/>
      <c r="L20" s="118"/>
      <c r="M20" s="33"/>
      <c r="N20" s="33"/>
      <c r="O20" s="33"/>
      <c r="P20" s="33"/>
      <c r="Q20" s="33"/>
      <c r="R20" s="33"/>
      <c r="S20" s="33"/>
      <c r="T20" s="34"/>
      <c r="U20" s="34"/>
      <c r="V20" s="34"/>
      <c r="W20" s="34"/>
      <c r="X20" s="34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20">
        <v>42515</v>
      </c>
      <c r="C21" s="221" t="s">
        <v>75</v>
      </c>
      <c r="D21" s="222" t="s">
        <v>180</v>
      </c>
      <c r="E21" s="223" t="s">
        <v>979</v>
      </c>
      <c r="F21" s="224" t="s">
        <v>13</v>
      </c>
      <c r="G21" s="258"/>
      <c r="H21" s="258"/>
      <c r="I21" s="258"/>
      <c r="J21" s="258"/>
      <c r="K21" s="258"/>
      <c r="L21" s="103"/>
      <c r="M21" s="44"/>
      <c r="N21" s="44"/>
      <c r="O21" s="44"/>
      <c r="P21" s="44"/>
      <c r="Q21" s="44"/>
      <c r="R21" s="44"/>
      <c r="S21" s="44"/>
      <c r="T21" s="45"/>
      <c r="U21" s="45"/>
      <c r="V21" s="45"/>
      <c r="W21" s="45"/>
      <c r="X21" s="45"/>
      <c r="Y21" s="7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42523</v>
      </c>
      <c r="C22" s="18" t="s">
        <v>75</v>
      </c>
      <c r="D22" s="19" t="s">
        <v>980</v>
      </c>
      <c r="E22" s="20" t="s">
        <v>247</v>
      </c>
      <c r="F22" s="16" t="s">
        <v>15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24"/>
      <c r="U22" s="24"/>
      <c r="V22" s="24"/>
      <c r="W22" s="24"/>
      <c r="X22" s="24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18">
        <v>42527</v>
      </c>
      <c r="C23" s="125" t="s">
        <v>75</v>
      </c>
      <c r="D23" s="126" t="s">
        <v>981</v>
      </c>
      <c r="E23" s="127" t="s">
        <v>712</v>
      </c>
      <c r="F23" s="155" t="s">
        <v>14</v>
      </c>
      <c r="G23" s="259"/>
      <c r="H23" s="259"/>
      <c r="I23" s="259"/>
      <c r="J23" s="259"/>
      <c r="K23" s="259"/>
      <c r="L23" s="129"/>
      <c r="M23" s="58"/>
      <c r="N23" s="58"/>
      <c r="O23" s="58"/>
      <c r="P23" s="56"/>
      <c r="Q23" s="56"/>
      <c r="R23" s="56"/>
      <c r="S23" s="56"/>
      <c r="T23" s="57"/>
      <c r="U23" s="57"/>
      <c r="V23" s="57"/>
      <c r="W23" s="57"/>
      <c r="X23" s="57"/>
      <c r="Y23" s="193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6">
        <v>43899</v>
      </c>
      <c r="C24" s="107" t="s">
        <v>75</v>
      </c>
      <c r="D24" s="108" t="s">
        <v>982</v>
      </c>
      <c r="E24" s="109" t="s">
        <v>144</v>
      </c>
      <c r="F24" s="152" t="s">
        <v>16</v>
      </c>
      <c r="G24" s="257"/>
      <c r="H24" s="257"/>
      <c r="I24" s="257"/>
      <c r="J24" s="257"/>
      <c r="K24" s="257"/>
      <c r="L24" s="118"/>
      <c r="M24" s="33"/>
      <c r="N24" s="33"/>
      <c r="O24" s="33"/>
      <c r="P24" s="35"/>
      <c r="Q24" s="35"/>
      <c r="R24" s="35"/>
      <c r="S24" s="35"/>
      <c r="T24" s="34"/>
      <c r="U24" s="34"/>
      <c r="V24" s="34"/>
      <c r="W24" s="34"/>
      <c r="X24" s="34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6">
        <v>44473</v>
      </c>
      <c r="C25" s="107" t="s">
        <v>75</v>
      </c>
      <c r="D25" s="108" t="s">
        <v>102</v>
      </c>
      <c r="E25" s="109" t="s">
        <v>983</v>
      </c>
      <c r="F25" s="152" t="s">
        <v>17</v>
      </c>
      <c r="G25" s="257"/>
      <c r="H25" s="257"/>
      <c r="I25" s="257"/>
      <c r="J25" s="257"/>
      <c r="K25" s="257"/>
      <c r="L25" s="118"/>
      <c r="M25" s="33"/>
      <c r="N25" s="33"/>
      <c r="O25" s="33"/>
      <c r="P25" s="33"/>
      <c r="Q25" s="33"/>
      <c r="R25" s="33"/>
      <c r="S25" s="33"/>
      <c r="T25" s="34"/>
      <c r="U25" s="34"/>
      <c r="V25" s="34"/>
      <c r="W25" s="34"/>
      <c r="X25" s="34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19">
        <v>44474</v>
      </c>
      <c r="C26" s="120" t="s">
        <v>75</v>
      </c>
      <c r="D26" s="121" t="s">
        <v>984</v>
      </c>
      <c r="E26" s="122" t="s">
        <v>985</v>
      </c>
      <c r="F26" s="154" t="s">
        <v>13</v>
      </c>
      <c r="G26" s="258"/>
      <c r="H26" s="258"/>
      <c r="I26" s="258"/>
      <c r="J26" s="258"/>
      <c r="K26" s="258"/>
      <c r="L26" s="103"/>
      <c r="M26" s="44"/>
      <c r="N26" s="44"/>
      <c r="O26" s="44"/>
      <c r="P26" s="44"/>
      <c r="Q26" s="44"/>
      <c r="R26" s="44"/>
      <c r="S26" s="44"/>
      <c r="T26" s="45"/>
      <c r="U26" s="45"/>
      <c r="V26" s="45"/>
      <c r="W26" s="45"/>
      <c r="X26" s="45"/>
      <c r="Y26" s="76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1">
        <v>44475</v>
      </c>
      <c r="C27" s="112" t="s">
        <v>75</v>
      </c>
      <c r="D27" s="113" t="s">
        <v>986</v>
      </c>
      <c r="E27" s="114" t="s">
        <v>166</v>
      </c>
      <c r="F27" s="153" t="s">
        <v>14</v>
      </c>
      <c r="G27" s="263"/>
      <c r="H27" s="263"/>
      <c r="I27" s="263"/>
      <c r="J27" s="263"/>
      <c r="K27" s="263"/>
      <c r="L27" s="139"/>
      <c r="M27" s="49"/>
      <c r="N27" s="49"/>
      <c r="O27" s="49"/>
      <c r="P27" s="49"/>
      <c r="Q27" s="49"/>
      <c r="R27" s="49"/>
      <c r="S27" s="49"/>
      <c r="T27" s="24"/>
      <c r="U27" s="24"/>
      <c r="V27" s="24"/>
      <c r="W27" s="24"/>
      <c r="X27" s="24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106">
        <v>44476</v>
      </c>
      <c r="C28" s="107" t="s">
        <v>75</v>
      </c>
      <c r="D28" s="108" t="s">
        <v>128</v>
      </c>
      <c r="E28" s="109" t="s">
        <v>168</v>
      </c>
      <c r="F28" s="152" t="s">
        <v>15</v>
      </c>
      <c r="G28" s="533"/>
      <c r="H28" s="533"/>
      <c r="I28" s="533"/>
      <c r="J28" s="533"/>
      <c r="K28" s="533"/>
      <c r="L28" s="534"/>
      <c r="M28" s="35"/>
      <c r="N28" s="35"/>
      <c r="O28" s="35"/>
      <c r="P28" s="33"/>
      <c r="Q28" s="33"/>
      <c r="R28" s="33"/>
      <c r="S28" s="33"/>
      <c r="T28" s="33"/>
      <c r="U28" s="34"/>
      <c r="V28" s="34"/>
      <c r="W28" s="34"/>
      <c r="X28" s="34"/>
      <c r="Y28" s="37"/>
      <c r="AB28" s="3"/>
      <c r="AK28" s="5"/>
      <c r="AM28" s="5"/>
      <c r="AN28" s="4"/>
    </row>
    <row r="29" spans="1:40" s="2" customFormat="1" ht="16.350000000000001" customHeight="1" x14ac:dyDescent="0.5">
      <c r="A29" s="27">
        <v>23</v>
      </c>
      <c r="B29" s="106">
        <v>44478</v>
      </c>
      <c r="C29" s="107" t="s">
        <v>75</v>
      </c>
      <c r="D29" s="108" t="s">
        <v>987</v>
      </c>
      <c r="E29" s="109" t="s">
        <v>988</v>
      </c>
      <c r="F29" s="152" t="s">
        <v>17</v>
      </c>
      <c r="G29" s="261"/>
      <c r="H29" s="261"/>
      <c r="I29" s="261"/>
      <c r="J29" s="261"/>
      <c r="K29" s="261"/>
      <c r="L29" s="165"/>
      <c r="M29" s="166"/>
      <c r="N29" s="166"/>
      <c r="O29" s="166"/>
      <c r="P29" s="166"/>
      <c r="Q29" s="166"/>
      <c r="R29" s="166"/>
      <c r="S29" s="166"/>
      <c r="T29" s="166"/>
      <c r="U29" s="167"/>
      <c r="V29" s="167"/>
      <c r="W29" s="167"/>
      <c r="X29" s="167"/>
      <c r="Y29" s="37"/>
    </row>
    <row r="30" spans="1:40" s="2" customFormat="1" ht="16.350000000000001" customHeight="1" x14ac:dyDescent="0.5">
      <c r="A30" s="27">
        <v>24</v>
      </c>
      <c r="B30" s="106">
        <v>44479</v>
      </c>
      <c r="C30" s="107" t="s">
        <v>75</v>
      </c>
      <c r="D30" s="108" t="s">
        <v>989</v>
      </c>
      <c r="E30" s="109" t="s">
        <v>990</v>
      </c>
      <c r="F30" s="152" t="s">
        <v>13</v>
      </c>
      <c r="G30" s="257"/>
      <c r="H30" s="257"/>
      <c r="I30" s="257"/>
      <c r="J30" s="257"/>
      <c r="K30" s="257"/>
      <c r="L30" s="118"/>
      <c r="M30" s="33"/>
      <c r="N30" s="33"/>
      <c r="O30" s="33"/>
      <c r="P30" s="33"/>
      <c r="Q30" s="33"/>
      <c r="R30" s="33"/>
      <c r="S30" s="33"/>
      <c r="T30" s="33"/>
      <c r="U30" s="34"/>
      <c r="V30" s="34"/>
      <c r="W30" s="34"/>
      <c r="X30" s="34"/>
      <c r="Y30" s="37"/>
    </row>
    <row r="31" spans="1:40" s="2" customFormat="1" ht="16.350000000000001" customHeight="1" x14ac:dyDescent="0.5">
      <c r="A31" s="38">
        <v>25</v>
      </c>
      <c r="B31" s="119">
        <v>44480</v>
      </c>
      <c r="C31" s="120" t="s">
        <v>75</v>
      </c>
      <c r="D31" s="121" t="s">
        <v>991</v>
      </c>
      <c r="E31" s="122" t="s">
        <v>324</v>
      </c>
      <c r="F31" s="154" t="s">
        <v>14</v>
      </c>
      <c r="G31" s="258"/>
      <c r="H31" s="258"/>
      <c r="I31" s="258"/>
      <c r="J31" s="258"/>
      <c r="K31" s="258"/>
      <c r="L31" s="103"/>
      <c r="M31" s="44"/>
      <c r="N31" s="44"/>
      <c r="O31" s="44"/>
      <c r="P31" s="44"/>
      <c r="Q31" s="44"/>
      <c r="R31" s="44"/>
      <c r="S31" s="44"/>
      <c r="T31" s="44"/>
      <c r="U31" s="45"/>
      <c r="V31" s="45"/>
      <c r="W31" s="45"/>
      <c r="X31" s="45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1">
        <v>44481</v>
      </c>
      <c r="C32" s="112" t="s">
        <v>75</v>
      </c>
      <c r="D32" s="113" t="s">
        <v>992</v>
      </c>
      <c r="E32" s="114" t="s">
        <v>993</v>
      </c>
      <c r="F32" s="153" t="s">
        <v>15</v>
      </c>
      <c r="G32" s="263"/>
      <c r="H32" s="263"/>
      <c r="I32" s="263"/>
      <c r="J32" s="263"/>
      <c r="K32" s="263"/>
      <c r="L32" s="139"/>
      <c r="M32" s="49"/>
      <c r="N32" s="49"/>
      <c r="O32" s="49"/>
      <c r="P32" s="49"/>
      <c r="Q32" s="49"/>
      <c r="R32" s="49"/>
      <c r="S32" s="49"/>
      <c r="T32" s="49"/>
      <c r="U32" s="24"/>
      <c r="V32" s="24"/>
      <c r="W32" s="24"/>
      <c r="X32" s="24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3">
        <v>42360</v>
      </c>
      <c r="C33" s="107" t="s">
        <v>76</v>
      </c>
      <c r="D33" s="108" t="s">
        <v>124</v>
      </c>
      <c r="E33" s="109" t="s">
        <v>994</v>
      </c>
      <c r="F33" s="152" t="s">
        <v>16</v>
      </c>
      <c r="G33" s="257"/>
      <c r="H33" s="257"/>
      <c r="I33" s="257"/>
      <c r="J33" s="257"/>
      <c r="K33" s="257"/>
      <c r="L33" s="118"/>
      <c r="M33" s="33"/>
      <c r="N33" s="33"/>
      <c r="O33" s="33"/>
      <c r="P33" s="33"/>
      <c r="Q33" s="33"/>
      <c r="R33" s="33"/>
      <c r="S33" s="33"/>
      <c r="T33" s="33"/>
      <c r="U33" s="34"/>
      <c r="V33" s="34"/>
      <c r="W33" s="34"/>
      <c r="X33" s="34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3">
        <v>42410</v>
      </c>
      <c r="C34" s="107" t="s">
        <v>76</v>
      </c>
      <c r="D34" s="108" t="s">
        <v>997</v>
      </c>
      <c r="E34" s="109" t="s">
        <v>998</v>
      </c>
      <c r="F34" s="152" t="s">
        <v>13</v>
      </c>
      <c r="G34" s="257"/>
      <c r="H34" s="257"/>
      <c r="I34" s="257"/>
      <c r="J34" s="257"/>
      <c r="K34" s="257"/>
      <c r="L34" s="118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34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538">
        <v>42454</v>
      </c>
      <c r="C35" s="107" t="s">
        <v>76</v>
      </c>
      <c r="D35" s="108" t="s">
        <v>999</v>
      </c>
      <c r="E35" s="109" t="s">
        <v>1000</v>
      </c>
      <c r="F35" s="152" t="s">
        <v>14</v>
      </c>
      <c r="G35" s="257"/>
      <c r="H35" s="257"/>
      <c r="I35" s="257"/>
      <c r="J35" s="257"/>
      <c r="K35" s="257"/>
      <c r="L35" s="118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34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540">
        <v>42458</v>
      </c>
      <c r="C36" s="120" t="s">
        <v>76</v>
      </c>
      <c r="D36" s="121" t="s">
        <v>140</v>
      </c>
      <c r="E36" s="122" t="s">
        <v>1001</v>
      </c>
      <c r="F36" s="154" t="s">
        <v>15</v>
      </c>
      <c r="G36" s="258"/>
      <c r="H36" s="258"/>
      <c r="I36" s="258"/>
      <c r="J36" s="258"/>
      <c r="K36" s="258"/>
      <c r="L36" s="103"/>
      <c r="M36" s="44"/>
      <c r="N36" s="44"/>
      <c r="O36" s="44"/>
      <c r="P36" s="44"/>
      <c r="Q36" s="44"/>
      <c r="R36" s="44"/>
      <c r="S36" s="44"/>
      <c r="T36" s="44"/>
      <c r="U36" s="45"/>
      <c r="V36" s="45"/>
      <c r="W36" s="45"/>
      <c r="X36" s="45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539">
        <v>42501</v>
      </c>
      <c r="C37" s="125" t="s">
        <v>76</v>
      </c>
      <c r="D37" s="126" t="s">
        <v>1002</v>
      </c>
      <c r="E37" s="127" t="s">
        <v>1003</v>
      </c>
      <c r="F37" s="155" t="s">
        <v>16</v>
      </c>
      <c r="G37" s="304"/>
      <c r="H37" s="304"/>
      <c r="I37" s="304"/>
      <c r="J37" s="304"/>
      <c r="K37" s="304"/>
      <c r="L37" s="104"/>
      <c r="M37" s="56"/>
      <c r="N37" s="56"/>
      <c r="O37" s="56"/>
      <c r="P37" s="56"/>
      <c r="Q37" s="56"/>
      <c r="R37" s="56"/>
      <c r="S37" s="56"/>
      <c r="T37" s="56"/>
      <c r="U37" s="57"/>
      <c r="V37" s="57"/>
      <c r="W37" s="57"/>
      <c r="X37" s="57"/>
      <c r="Y37" s="193"/>
      <c r="AB37" s="3"/>
      <c r="AK37" s="5"/>
      <c r="AM37" s="5"/>
      <c r="AN37" s="4"/>
    </row>
    <row r="38" spans="1:40" s="2" customFormat="1" ht="16.350000000000001" customHeight="1" x14ac:dyDescent="0.5">
      <c r="A38" s="27">
        <v>32</v>
      </c>
      <c r="B38" s="283">
        <v>42533</v>
      </c>
      <c r="C38" s="107" t="s">
        <v>76</v>
      </c>
      <c r="D38" s="108" t="s">
        <v>624</v>
      </c>
      <c r="E38" s="109" t="s">
        <v>185</v>
      </c>
      <c r="F38" s="152" t="s">
        <v>17</v>
      </c>
      <c r="G38" s="257"/>
      <c r="H38" s="257"/>
      <c r="I38" s="257"/>
      <c r="J38" s="257"/>
      <c r="K38" s="257"/>
      <c r="L38" s="118"/>
      <c r="M38" s="33"/>
      <c r="N38" s="33"/>
      <c r="O38" s="33"/>
      <c r="P38" s="33"/>
      <c r="Q38" s="33"/>
      <c r="R38" s="33"/>
      <c r="S38" s="33"/>
      <c r="T38" s="33"/>
      <c r="U38" s="34"/>
      <c r="V38" s="34"/>
      <c r="W38" s="34"/>
      <c r="X38" s="34"/>
      <c r="Y38" s="37"/>
    </row>
    <row r="39" spans="1:40" s="2" customFormat="1" ht="16.350000000000001" customHeight="1" x14ac:dyDescent="0.5">
      <c r="A39" s="27">
        <v>33</v>
      </c>
      <c r="B39" s="283">
        <v>42548</v>
      </c>
      <c r="C39" s="107" t="s">
        <v>76</v>
      </c>
      <c r="D39" s="108" t="s">
        <v>1004</v>
      </c>
      <c r="E39" s="109" t="s">
        <v>1005</v>
      </c>
      <c r="F39" s="152" t="s">
        <v>13</v>
      </c>
      <c r="G39" s="257"/>
      <c r="H39" s="257"/>
      <c r="I39" s="257"/>
      <c r="J39" s="257"/>
      <c r="K39" s="257"/>
      <c r="L39" s="118"/>
      <c r="M39" s="33"/>
      <c r="N39" s="33"/>
      <c r="O39" s="33"/>
      <c r="P39" s="33"/>
      <c r="Q39" s="33"/>
      <c r="R39" s="33"/>
      <c r="S39" s="33"/>
      <c r="T39" s="33"/>
      <c r="U39" s="34"/>
      <c r="V39" s="34"/>
      <c r="W39" s="34"/>
      <c r="X39" s="34"/>
      <c r="Y39" s="37"/>
    </row>
    <row r="40" spans="1:40" s="2" customFormat="1" ht="16.350000000000001" customHeight="1" x14ac:dyDescent="0.5">
      <c r="A40" s="27">
        <v>34</v>
      </c>
      <c r="B40" s="538">
        <v>44482</v>
      </c>
      <c r="C40" s="107" t="s">
        <v>76</v>
      </c>
      <c r="D40" s="108" t="s">
        <v>1006</v>
      </c>
      <c r="E40" s="109" t="s">
        <v>1007</v>
      </c>
      <c r="F40" s="152" t="s">
        <v>15</v>
      </c>
      <c r="G40" s="257"/>
      <c r="H40" s="257"/>
      <c r="I40" s="257"/>
      <c r="J40" s="257"/>
      <c r="K40" s="257"/>
      <c r="L40" s="118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34"/>
      <c r="Y40" s="37"/>
    </row>
    <row r="41" spans="1:40" s="2" customFormat="1" ht="16.350000000000001" customHeight="1" x14ac:dyDescent="0.5">
      <c r="A41" s="38">
        <v>35</v>
      </c>
      <c r="B41" s="540">
        <v>44484</v>
      </c>
      <c r="C41" s="120" t="s">
        <v>76</v>
      </c>
      <c r="D41" s="121" t="s">
        <v>1008</v>
      </c>
      <c r="E41" s="122" t="s">
        <v>1009</v>
      </c>
      <c r="F41" s="154" t="s">
        <v>17</v>
      </c>
      <c r="G41" s="258"/>
      <c r="H41" s="258"/>
      <c r="I41" s="258"/>
      <c r="J41" s="258"/>
      <c r="K41" s="258"/>
      <c r="L41" s="103"/>
      <c r="M41" s="44"/>
      <c r="N41" s="44"/>
      <c r="O41" s="44"/>
      <c r="P41" s="44"/>
      <c r="Q41" s="44"/>
      <c r="R41" s="44"/>
      <c r="S41" s="44"/>
      <c r="T41" s="44"/>
      <c r="U41" s="45"/>
      <c r="V41" s="45"/>
      <c r="W41" s="45"/>
      <c r="X41" s="45"/>
      <c r="Y41" s="76"/>
    </row>
    <row r="42" spans="1:40" s="2" customFormat="1" ht="16.350000000000001" customHeight="1" x14ac:dyDescent="0.5">
      <c r="A42" s="276"/>
      <c r="B42" s="541"/>
      <c r="C42" s="542"/>
      <c r="D42" s="543"/>
      <c r="E42" s="544"/>
      <c r="F42" s="545"/>
      <c r="G42" s="546"/>
      <c r="H42" s="547"/>
      <c r="I42" s="547"/>
      <c r="J42" s="548"/>
      <c r="K42" s="548"/>
      <c r="L42" s="547"/>
      <c r="M42" s="549"/>
      <c r="N42" s="549"/>
      <c r="O42" s="549"/>
      <c r="P42" s="549"/>
      <c r="Q42" s="549"/>
      <c r="R42" s="549"/>
      <c r="S42" s="549"/>
      <c r="T42" s="549"/>
      <c r="U42" s="550"/>
      <c r="V42" s="550"/>
      <c r="W42" s="550"/>
      <c r="X42" s="550"/>
      <c r="Y42" s="551"/>
      <c r="AB42" s="3"/>
      <c r="AK42" s="5"/>
      <c r="AM42" s="5"/>
      <c r="AN42" s="4"/>
    </row>
    <row r="43" spans="1:40" s="2" customFormat="1" ht="16.350000000000001" hidden="1" customHeight="1" x14ac:dyDescent="0.5">
      <c r="A43" s="73"/>
      <c r="B43" s="539"/>
      <c r="C43" s="125"/>
      <c r="D43" s="126"/>
      <c r="E43" s="127"/>
      <c r="F43" s="155"/>
      <c r="G43" s="134"/>
      <c r="H43" s="104"/>
      <c r="I43" s="104"/>
      <c r="J43" s="304"/>
      <c r="K43" s="304"/>
      <c r="L43" s="104"/>
      <c r="M43" s="56"/>
      <c r="N43" s="56"/>
      <c r="O43" s="56"/>
      <c r="P43" s="56"/>
      <c r="Q43" s="56"/>
      <c r="R43" s="56"/>
      <c r="S43" s="56"/>
      <c r="T43" s="56"/>
      <c r="U43" s="57"/>
      <c r="V43" s="57"/>
      <c r="W43" s="57"/>
      <c r="X43" s="57"/>
      <c r="Y43" s="193"/>
      <c r="AB43" s="3"/>
      <c r="AK43" s="5"/>
      <c r="AM43" s="5"/>
      <c r="AN43" s="4"/>
    </row>
    <row r="44" spans="1:40" s="2" customFormat="1" ht="16.350000000000001" hidden="1" customHeight="1" x14ac:dyDescent="0.5">
      <c r="A44" s="27"/>
      <c r="B44" s="283"/>
      <c r="C44" s="107"/>
      <c r="D44" s="108"/>
      <c r="E44" s="109"/>
      <c r="F44" s="152"/>
      <c r="G44" s="105"/>
      <c r="H44" s="118"/>
      <c r="I44" s="118"/>
      <c r="J44" s="257"/>
      <c r="K44" s="257"/>
      <c r="L44" s="118"/>
      <c r="M44" s="33"/>
      <c r="N44" s="33"/>
      <c r="O44" s="33"/>
      <c r="P44" s="33"/>
      <c r="Q44" s="33"/>
      <c r="R44" s="33"/>
      <c r="S44" s="33"/>
      <c r="T44" s="33"/>
      <c r="U44" s="34"/>
      <c r="V44" s="34"/>
      <c r="W44" s="34"/>
      <c r="X44" s="34"/>
      <c r="Y44" s="37"/>
      <c r="AB44" s="3"/>
      <c r="AK44" s="5"/>
      <c r="AM44" s="5"/>
      <c r="AN44" s="4"/>
    </row>
    <row r="45" spans="1:40" s="2" customFormat="1" ht="16.350000000000001" hidden="1" customHeight="1" x14ac:dyDescent="0.5">
      <c r="A45" s="27"/>
      <c r="B45" s="119"/>
      <c r="C45" s="120"/>
      <c r="D45" s="121"/>
      <c r="E45" s="122"/>
      <c r="F45" s="154"/>
      <c r="G45" s="535"/>
      <c r="H45" s="536"/>
      <c r="I45" s="103"/>
      <c r="J45" s="258"/>
      <c r="K45" s="258"/>
      <c r="L45" s="103"/>
      <c r="M45" s="44"/>
      <c r="N45" s="44"/>
      <c r="O45" s="44"/>
      <c r="P45" s="44"/>
      <c r="Q45" s="44"/>
      <c r="R45" s="44"/>
      <c r="S45" s="44"/>
      <c r="T45" s="44"/>
      <c r="U45" s="45"/>
      <c r="V45" s="45"/>
      <c r="W45" s="45"/>
      <c r="X45" s="45"/>
      <c r="Y45" s="76"/>
      <c r="AB45" s="3"/>
      <c r="AK45" s="5"/>
      <c r="AM45" s="5"/>
      <c r="AN45" s="4"/>
    </row>
    <row r="46" spans="1:40" s="2" customFormat="1" ht="16.350000000000001" customHeight="1" x14ac:dyDescent="0.5">
      <c r="A46" s="194"/>
      <c r="B46" s="195"/>
      <c r="C46" s="196"/>
      <c r="D46" s="197"/>
      <c r="E46" s="197"/>
      <c r="F46" s="197"/>
      <c r="G46" s="197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7"/>
      <c r="T46" s="77"/>
      <c r="U46" s="77"/>
      <c r="V46" s="77"/>
      <c r="W46" s="77"/>
      <c r="X46" s="199"/>
      <c r="AA46" s="3"/>
      <c r="AJ46" s="5"/>
      <c r="AL46" s="5"/>
      <c r="AM46" s="4"/>
    </row>
    <row r="47" spans="1:40" s="2" customFormat="1" ht="15" customHeight="1" x14ac:dyDescent="0.5">
      <c r="A47" s="78"/>
      <c r="B47" s="81" t="s">
        <v>24</v>
      </c>
      <c r="C47" s="78"/>
      <c r="E47" s="78">
        <f>H47+N47</f>
        <v>35</v>
      </c>
      <c r="F47" s="243" t="s">
        <v>11</v>
      </c>
      <c r="G47" s="243"/>
      <c r="H47" s="81">
        <f>COUNTIF($C$7:$C$45,"ช")</f>
        <v>26</v>
      </c>
      <c r="I47" s="81"/>
      <c r="J47" s="81" t="s">
        <v>6</v>
      </c>
      <c r="L47" s="243" t="s">
        <v>7</v>
      </c>
      <c r="M47" s="243"/>
      <c r="N47" s="77">
        <f>COUNTIF($C$7:$C$45,"ญ")</f>
        <v>9</v>
      </c>
      <c r="O47" s="81"/>
      <c r="P47" s="81" t="s">
        <v>6</v>
      </c>
      <c r="T47" s="77"/>
      <c r="U47" s="80" t="s">
        <v>49</v>
      </c>
      <c r="Y47" s="77"/>
      <c r="AB47" s="3"/>
      <c r="AK47" s="5"/>
      <c r="AM47" s="5"/>
      <c r="AN47" s="4"/>
    </row>
    <row r="48" spans="1:40" s="2" customFormat="1" ht="16.149999999999999" customHeight="1" x14ac:dyDescent="0.5">
      <c r="A48" s="77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6" s="101" customFormat="1" ht="17.100000000000001" hidden="1" customHeight="1" x14ac:dyDescent="0.5">
      <c r="A49" s="94"/>
      <c r="B49" s="94"/>
      <c r="C49" s="95"/>
      <c r="D49" s="248" t="s">
        <v>13</v>
      </c>
      <c r="E49" s="248">
        <f>COUNTIF($F$7:$F$45,"แดง")</f>
        <v>8</v>
      </c>
      <c r="F49" s="248"/>
      <c r="G49" s="248"/>
      <c r="H49" s="248"/>
      <c r="I49" s="99"/>
      <c r="J49" s="99"/>
      <c r="K49" s="99"/>
      <c r="L49" s="99"/>
      <c r="M49" s="99"/>
      <c r="N49" s="99"/>
      <c r="O49" s="99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s="99" customFormat="1" ht="15" hidden="1" customHeight="1" x14ac:dyDescent="0.5">
      <c r="A50" s="94"/>
      <c r="B50" s="94"/>
      <c r="C50" s="95"/>
      <c r="D50" s="248" t="s">
        <v>14</v>
      </c>
      <c r="E50" s="248">
        <f>COUNTIF($F$7:$F$45,"เหลือง")</f>
        <v>7</v>
      </c>
      <c r="F50" s="248"/>
      <c r="G50" s="248"/>
      <c r="H50" s="248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s="99" customFormat="1" ht="15" hidden="1" customHeight="1" x14ac:dyDescent="0.5">
      <c r="A51" s="94"/>
      <c r="B51" s="94"/>
      <c r="C51" s="95"/>
      <c r="D51" s="248" t="s">
        <v>15</v>
      </c>
      <c r="E51" s="248">
        <f>COUNTIF($F$7:$F$45,"น้ำเงิน")</f>
        <v>7</v>
      </c>
      <c r="F51" s="248"/>
      <c r="G51" s="248"/>
      <c r="H51" s="248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s="99" customFormat="1" ht="15" hidden="1" customHeight="1" x14ac:dyDescent="0.5">
      <c r="A52" s="94"/>
      <c r="B52" s="94"/>
      <c r="C52" s="95"/>
      <c r="D52" s="248" t="s">
        <v>16</v>
      </c>
      <c r="E52" s="248">
        <f>COUNTIF($F$7:$F$45,"ม่วง")</f>
        <v>6</v>
      </c>
      <c r="F52" s="248"/>
      <c r="G52" s="248"/>
      <c r="H52" s="248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s="99" customFormat="1" ht="15" hidden="1" customHeight="1" x14ac:dyDescent="0.5">
      <c r="A53" s="94"/>
      <c r="B53" s="94"/>
      <c r="C53" s="95"/>
      <c r="D53" s="248" t="s">
        <v>17</v>
      </c>
      <c r="E53" s="248">
        <f>COUNTIF($F$7:$F$45,"ฟ้า")</f>
        <v>7</v>
      </c>
      <c r="F53" s="248"/>
      <c r="G53" s="248"/>
      <c r="H53" s="248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spans="1:26" s="99" customFormat="1" ht="15" hidden="1" customHeight="1" x14ac:dyDescent="0.5">
      <c r="A54" s="94"/>
      <c r="B54" s="94"/>
      <c r="C54" s="95"/>
      <c r="D54" s="248" t="s">
        <v>5</v>
      </c>
      <c r="E54" s="248">
        <f>SUM(E49:E53)</f>
        <v>35</v>
      </c>
      <c r="F54" s="248"/>
      <c r="G54" s="248"/>
      <c r="H54" s="248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spans="1:26" s="99" customFormat="1" ht="15" hidden="1" customHeight="1" x14ac:dyDescent="0.5">
      <c r="A55" s="94"/>
      <c r="B55" s="96"/>
      <c r="C55" s="97"/>
      <c r="D55" s="98"/>
      <c r="E55" s="98"/>
      <c r="F55" s="98"/>
      <c r="G55" s="98"/>
      <c r="H55" s="98"/>
      <c r="Z55" s="94"/>
    </row>
    <row r="56" spans="1:26" s="99" customFormat="1" ht="15" customHeight="1" x14ac:dyDescent="0.5">
      <c r="B56" s="96"/>
      <c r="C56" s="97"/>
      <c r="D56" s="98"/>
      <c r="E56" s="98"/>
      <c r="F56" s="98"/>
      <c r="G56" s="98"/>
      <c r="H56" s="98"/>
    </row>
    <row r="57" spans="1:26" s="99" customFormat="1" ht="15" customHeight="1" x14ac:dyDescent="0.5">
      <c r="B57" s="96"/>
      <c r="C57" s="100"/>
      <c r="D57" s="101"/>
      <c r="E57" s="101"/>
      <c r="F57" s="101"/>
      <c r="G57" s="101"/>
      <c r="H57" s="101"/>
    </row>
    <row r="58" spans="1:26" s="99" customFormat="1" ht="15" customHeight="1" x14ac:dyDescent="0.5">
      <c r="B58" s="6"/>
      <c r="C58" s="8"/>
      <c r="D58" s="9"/>
      <c r="E58" s="9"/>
      <c r="F58" s="9"/>
      <c r="G58" s="9"/>
      <c r="H58" s="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</sheetData>
  <mergeCells count="7">
    <mergeCell ref="X4:Y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2DB8-462C-4A59-81AD-45B270447EB8}">
  <sheetPr>
    <tabColor rgb="FFFF0000"/>
  </sheetPr>
  <dimension ref="A1:AE45"/>
  <sheetViews>
    <sheetView zoomScale="130" zoomScaleNormal="130" workbookViewId="0">
      <selection activeCell="L13" sqref="L13"/>
    </sheetView>
  </sheetViews>
  <sheetFormatPr defaultColWidth="9.140625" defaultRowHeight="15" customHeight="1" x14ac:dyDescent="0.5"/>
  <cols>
    <col min="1" max="1" width="3.5703125" style="363" customWidth="1"/>
    <col min="2" max="2" width="9.7109375" style="478" customWidth="1"/>
    <col min="3" max="3" width="3.140625" style="479" customWidth="1"/>
    <col min="4" max="4" width="9.42578125" style="480" customWidth="1"/>
    <col min="5" max="5" width="11" style="480" customWidth="1"/>
    <col min="6" max="6" width="5.7109375" style="479" customWidth="1"/>
    <col min="7" max="7" width="4.28515625" style="480" customWidth="1"/>
    <col min="8" max="8" width="17" style="480" customWidth="1"/>
    <col min="9" max="9" width="5.85546875" style="363" customWidth="1"/>
    <col min="10" max="11" width="7.5703125" style="363" customWidth="1"/>
    <col min="12" max="30" width="3.5703125" style="363" customWidth="1"/>
    <col min="31" max="31" width="2.85546875" style="363" customWidth="1"/>
    <col min="32" max="16384" width="9.140625" style="363"/>
  </cols>
  <sheetData>
    <row r="1" spans="1:31" ht="18" customHeight="1" x14ac:dyDescent="0.5">
      <c r="B1" s="364" t="s">
        <v>195</v>
      </c>
      <c r="C1" s="365"/>
      <c r="D1" s="366"/>
      <c r="E1" s="367" t="str">
        <f>'ยอด ม.6'!D1</f>
        <v xml:space="preserve">      ภาคเรียนที่ 1  ปีการศึกษา 2569</v>
      </c>
      <c r="F1" s="368"/>
      <c r="G1" s="369"/>
      <c r="H1" s="363"/>
      <c r="M1" s="363" t="s">
        <v>25</v>
      </c>
      <c r="R1" s="363" t="str">
        <f>'ยอด ม.6'!B30</f>
        <v>***นักเรียนพักการเรียน</v>
      </c>
    </row>
    <row r="2" spans="1:31" ht="18" customHeight="1" x14ac:dyDescent="0.5">
      <c r="B2" s="370" t="s">
        <v>196</v>
      </c>
      <c r="C2" s="365"/>
      <c r="D2" s="366"/>
      <c r="E2" s="367" t="s">
        <v>204</v>
      </c>
      <c r="F2" s="371"/>
      <c r="G2" s="363"/>
      <c r="H2" s="363"/>
      <c r="M2" s="363" t="s">
        <v>53</v>
      </c>
      <c r="R2" s="363" t="str">
        <f>'ยอด ม.6'!B31</f>
        <v>***นักเรียนแลกเปลี่ยน</v>
      </c>
    </row>
    <row r="3" spans="1:31" s="373" customFormat="1" ht="17.25" customHeight="1" x14ac:dyDescent="0.5">
      <c r="A3" s="372" t="s">
        <v>197</v>
      </c>
      <c r="B3" s="371"/>
      <c r="C3" s="371"/>
      <c r="D3" s="363"/>
      <c r="E3" s="363"/>
      <c r="F3" s="368"/>
      <c r="G3" s="369"/>
      <c r="H3" s="369"/>
      <c r="I3" s="369"/>
      <c r="J3" s="369"/>
      <c r="K3" s="369"/>
      <c r="L3" s="369"/>
      <c r="M3" s="369"/>
      <c r="N3" s="369"/>
      <c r="O3" s="363"/>
      <c r="P3" s="363"/>
      <c r="Q3" s="363"/>
      <c r="R3" s="369"/>
      <c r="W3" s="363"/>
      <c r="X3" s="363"/>
      <c r="Y3" s="363"/>
      <c r="Z3" s="363"/>
      <c r="AA3" s="363"/>
      <c r="AB3" s="363"/>
      <c r="AC3" s="363"/>
      <c r="AD3" s="363"/>
      <c r="AE3" s="363"/>
    </row>
    <row r="4" spans="1:31" s="373" customFormat="1" ht="17.25" customHeight="1" x14ac:dyDescent="0.5">
      <c r="A4" s="363" t="s">
        <v>54</v>
      </c>
      <c r="B4" s="371"/>
      <c r="C4" s="371"/>
      <c r="D4" s="363"/>
      <c r="E4" s="363"/>
      <c r="F4" s="368"/>
      <c r="G4" s="369"/>
      <c r="H4" s="369"/>
      <c r="I4" s="369"/>
      <c r="J4" s="369"/>
      <c r="K4" s="369"/>
      <c r="L4" s="369"/>
      <c r="M4" s="369"/>
      <c r="N4" s="369"/>
      <c r="O4" s="363"/>
      <c r="P4" s="363"/>
      <c r="Q4" s="363"/>
      <c r="R4" s="369"/>
      <c r="V4" s="374" t="s">
        <v>55</v>
      </c>
      <c r="W4" s="369"/>
      <c r="X4" s="369"/>
      <c r="Y4" s="369"/>
      <c r="Z4" s="369"/>
      <c r="AA4" s="369"/>
      <c r="AB4" s="374"/>
      <c r="AC4" s="374"/>
      <c r="AD4" s="375"/>
      <c r="AE4" s="376"/>
    </row>
    <row r="5" spans="1:31" s="378" customFormat="1" ht="18" customHeight="1" x14ac:dyDescent="0.5">
      <c r="A5" s="585" t="s">
        <v>0</v>
      </c>
      <c r="B5" s="587" t="s">
        <v>1</v>
      </c>
      <c r="C5" s="589" t="s">
        <v>2</v>
      </c>
      <c r="D5" s="591" t="s">
        <v>9</v>
      </c>
      <c r="E5" s="593" t="s">
        <v>4</v>
      </c>
      <c r="F5" s="583" t="s">
        <v>10</v>
      </c>
      <c r="G5" s="583" t="s">
        <v>0</v>
      </c>
      <c r="H5" s="572" t="s">
        <v>198</v>
      </c>
      <c r="I5" s="573" t="s">
        <v>3</v>
      </c>
      <c r="J5" s="574" t="s">
        <v>199</v>
      </c>
      <c r="K5" s="575"/>
      <c r="L5" s="576" t="s">
        <v>200</v>
      </c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  <c r="X5" s="577"/>
      <c r="Y5" s="577"/>
      <c r="Z5" s="577"/>
      <c r="AA5" s="577"/>
      <c r="AB5" s="577"/>
      <c r="AC5" s="577"/>
      <c r="AD5" s="578"/>
      <c r="AE5" s="377"/>
    </row>
    <row r="6" spans="1:31" s="378" customFormat="1" ht="18" customHeight="1" x14ac:dyDescent="0.5">
      <c r="A6" s="586"/>
      <c r="B6" s="588"/>
      <c r="C6" s="590"/>
      <c r="D6" s="592"/>
      <c r="E6" s="594"/>
      <c r="F6" s="584"/>
      <c r="G6" s="584"/>
      <c r="H6" s="572"/>
      <c r="I6" s="573"/>
      <c r="J6" s="379" t="s">
        <v>201</v>
      </c>
      <c r="K6" s="380" t="s">
        <v>202</v>
      </c>
      <c r="L6" s="579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  <c r="X6" s="580"/>
      <c r="Y6" s="580"/>
      <c r="Z6" s="580"/>
      <c r="AA6" s="580"/>
      <c r="AB6" s="580"/>
      <c r="AC6" s="580"/>
      <c r="AD6" s="581"/>
      <c r="AE6" s="377"/>
    </row>
    <row r="7" spans="1:31" s="378" customFormat="1" ht="16.149999999999999" customHeight="1" x14ac:dyDescent="0.5">
      <c r="A7" s="318">
        <v>1</v>
      </c>
      <c r="B7" s="283">
        <v>42400</v>
      </c>
      <c r="C7" s="107" t="s">
        <v>76</v>
      </c>
      <c r="D7" s="108" t="s">
        <v>995</v>
      </c>
      <c r="E7" s="109" t="s">
        <v>996</v>
      </c>
      <c r="F7" s="152" t="s">
        <v>1026</v>
      </c>
      <c r="G7" s="348"/>
      <c r="H7" s="348"/>
      <c r="I7" s="152" t="s">
        <v>17</v>
      </c>
      <c r="J7" s="381" t="s">
        <v>1010</v>
      </c>
      <c r="K7" s="321"/>
      <c r="L7" s="386" t="s">
        <v>1027</v>
      </c>
      <c r="M7" s="390"/>
      <c r="N7" s="383"/>
      <c r="O7" s="383"/>
      <c r="P7" s="383"/>
      <c r="Q7" s="384"/>
      <c r="R7" s="384"/>
      <c r="S7" s="384"/>
      <c r="T7" s="384"/>
      <c r="U7" s="319"/>
      <c r="V7" s="319"/>
      <c r="W7" s="319"/>
      <c r="X7" s="319"/>
      <c r="Y7" s="319"/>
      <c r="Z7" s="319"/>
      <c r="AA7" s="319"/>
      <c r="AB7" s="319"/>
      <c r="AC7" s="320"/>
      <c r="AD7" s="385"/>
    </row>
    <row r="8" spans="1:31" s="378" customFormat="1" ht="16.149999999999999" customHeight="1" x14ac:dyDescent="0.5">
      <c r="A8" s="321">
        <v>2</v>
      </c>
      <c r="B8" s="411">
        <v>42318</v>
      </c>
      <c r="C8" s="345" t="s">
        <v>76</v>
      </c>
      <c r="D8" s="346" t="s">
        <v>1012</v>
      </c>
      <c r="E8" s="347" t="s">
        <v>1013</v>
      </c>
      <c r="F8" s="348" t="s">
        <v>1014</v>
      </c>
      <c r="G8" s="348">
        <v>14</v>
      </c>
      <c r="H8" s="348" t="s">
        <v>159</v>
      </c>
      <c r="I8" s="410" t="s">
        <v>16</v>
      </c>
      <c r="J8" s="381"/>
      <c r="K8" s="381" t="s">
        <v>1010</v>
      </c>
      <c r="L8" s="386" t="s">
        <v>1015</v>
      </c>
      <c r="M8" s="390"/>
      <c r="N8" s="387"/>
      <c r="O8" s="387"/>
      <c r="P8" s="387"/>
      <c r="Q8" s="388"/>
      <c r="R8" s="388"/>
      <c r="S8" s="388"/>
      <c r="T8" s="388"/>
      <c r="U8" s="322"/>
      <c r="V8" s="322"/>
      <c r="W8" s="322"/>
      <c r="X8" s="322"/>
      <c r="Y8" s="322"/>
      <c r="Z8" s="322"/>
      <c r="AA8" s="322"/>
      <c r="AB8" s="323"/>
      <c r="AC8" s="324"/>
      <c r="AD8" s="389"/>
    </row>
    <row r="9" spans="1:31" s="378" customFormat="1" ht="16.149999999999999" customHeight="1" x14ac:dyDescent="0.5">
      <c r="A9" s="321">
        <v>3</v>
      </c>
      <c r="B9" s="413">
        <v>45118</v>
      </c>
      <c r="C9" s="414" t="s">
        <v>75</v>
      </c>
      <c r="D9" s="415" t="s">
        <v>136</v>
      </c>
      <c r="E9" s="416" t="s">
        <v>1007</v>
      </c>
      <c r="F9" s="417" t="s">
        <v>1011</v>
      </c>
      <c r="G9" s="417">
        <v>8</v>
      </c>
      <c r="H9" s="417"/>
      <c r="I9" s="418" t="s">
        <v>14</v>
      </c>
      <c r="J9" s="418"/>
      <c r="K9" s="537" t="s">
        <v>1010</v>
      </c>
      <c r="L9" s="382" t="s">
        <v>1016</v>
      </c>
      <c r="M9" s="383"/>
      <c r="N9" s="383"/>
      <c r="O9" s="391"/>
      <c r="P9" s="391"/>
      <c r="Q9" s="392"/>
      <c r="R9" s="392"/>
      <c r="S9" s="392"/>
      <c r="T9" s="392"/>
      <c r="U9" s="323"/>
      <c r="V9" s="323"/>
      <c r="W9" s="323"/>
      <c r="X9" s="323"/>
      <c r="Y9" s="323"/>
      <c r="Z9" s="323"/>
      <c r="AA9" s="323"/>
      <c r="AB9" s="323"/>
      <c r="AC9" s="324"/>
      <c r="AD9" s="389"/>
    </row>
    <row r="10" spans="1:31" s="378" customFormat="1" ht="16.149999999999999" customHeight="1" x14ac:dyDescent="0.5">
      <c r="A10" s="327"/>
      <c r="B10" s="328"/>
      <c r="C10" s="329"/>
      <c r="D10" s="325"/>
      <c r="E10" s="326"/>
      <c r="F10" s="393"/>
      <c r="G10" s="330"/>
      <c r="H10" s="331"/>
      <c r="I10" s="394"/>
      <c r="J10" s="381"/>
      <c r="K10" s="381"/>
      <c r="L10" s="386"/>
      <c r="M10" s="390"/>
      <c r="N10" s="391"/>
      <c r="O10" s="391"/>
      <c r="P10" s="391"/>
      <c r="Q10" s="392"/>
      <c r="R10" s="392"/>
      <c r="S10" s="392"/>
      <c r="T10" s="392"/>
      <c r="U10" s="323"/>
      <c r="V10" s="323"/>
      <c r="W10" s="323"/>
      <c r="X10" s="323"/>
      <c r="Y10" s="323"/>
      <c r="Z10" s="323"/>
      <c r="AA10" s="323"/>
      <c r="AB10" s="323"/>
      <c r="AC10" s="324"/>
      <c r="AD10" s="389"/>
    </row>
    <row r="11" spans="1:31" s="378" customFormat="1" ht="16.149999999999999" customHeight="1" x14ac:dyDescent="0.5">
      <c r="A11" s="332"/>
      <c r="B11" s="333"/>
      <c r="C11" s="334"/>
      <c r="D11" s="335"/>
      <c r="E11" s="336"/>
      <c r="F11" s="395"/>
      <c r="G11" s="337"/>
      <c r="H11" s="396"/>
      <c r="I11" s="397"/>
      <c r="J11" s="398"/>
      <c r="K11" s="399"/>
      <c r="L11" s="400"/>
      <c r="M11" s="401"/>
      <c r="N11" s="402"/>
      <c r="O11" s="402"/>
      <c r="P11" s="402"/>
      <c r="Q11" s="403"/>
      <c r="R11" s="403"/>
      <c r="S11" s="403"/>
      <c r="T11" s="403"/>
      <c r="U11" s="404"/>
      <c r="V11" s="404"/>
      <c r="W11" s="404"/>
      <c r="X11" s="404"/>
      <c r="Y11" s="404"/>
      <c r="Z11" s="404"/>
      <c r="AA11" s="404"/>
      <c r="AB11" s="404"/>
      <c r="AC11" s="405"/>
      <c r="AD11" s="406"/>
    </row>
    <row r="12" spans="1:31" s="378" customFormat="1" ht="16.149999999999999" customHeight="1" x14ac:dyDescent="0.5">
      <c r="A12" s="318"/>
      <c r="B12" s="338"/>
      <c r="C12" s="339"/>
      <c r="D12" s="340"/>
      <c r="E12" s="341"/>
      <c r="F12" s="407"/>
      <c r="G12" s="342"/>
      <c r="H12" s="408"/>
      <c r="I12" s="409"/>
      <c r="J12" s="381"/>
      <c r="K12" s="318"/>
      <c r="L12" s="382"/>
      <c r="M12" s="383"/>
      <c r="N12" s="383"/>
      <c r="O12" s="383"/>
      <c r="P12" s="383"/>
      <c r="Q12" s="384"/>
      <c r="R12" s="384"/>
      <c r="S12" s="384"/>
      <c r="T12" s="384"/>
      <c r="U12" s="319"/>
      <c r="V12" s="319"/>
      <c r="W12" s="319"/>
      <c r="X12" s="319"/>
      <c r="Y12" s="319"/>
      <c r="Z12" s="319"/>
      <c r="AA12" s="319"/>
      <c r="AB12" s="319"/>
      <c r="AC12" s="320"/>
      <c r="AD12" s="385"/>
    </row>
    <row r="13" spans="1:31" s="378" customFormat="1" ht="16.149999999999999" customHeight="1" x14ac:dyDescent="0.5">
      <c r="A13" s="343"/>
      <c r="B13" s="344"/>
      <c r="C13" s="345"/>
      <c r="D13" s="346"/>
      <c r="E13" s="347"/>
      <c r="F13" s="348"/>
      <c r="G13" s="348"/>
      <c r="H13" s="348"/>
      <c r="I13" s="410"/>
      <c r="J13" s="381"/>
      <c r="K13" s="321"/>
      <c r="L13" s="386"/>
      <c r="M13" s="387"/>
      <c r="N13" s="387"/>
      <c r="O13" s="387"/>
      <c r="P13" s="387"/>
      <c r="Q13" s="388"/>
      <c r="R13" s="388"/>
      <c r="S13" s="388"/>
      <c r="T13" s="388"/>
      <c r="U13" s="322"/>
      <c r="V13" s="322"/>
      <c r="W13" s="322"/>
      <c r="X13" s="322"/>
      <c r="Y13" s="322"/>
      <c r="Z13" s="322"/>
      <c r="AA13" s="322"/>
      <c r="AB13" s="323"/>
      <c r="AC13" s="324"/>
      <c r="AD13" s="389"/>
    </row>
    <row r="14" spans="1:31" s="378" customFormat="1" ht="16.5" customHeight="1" x14ac:dyDescent="0.5">
      <c r="A14" s="349"/>
      <c r="B14" s="283"/>
      <c r="C14" s="107"/>
      <c r="D14" s="108"/>
      <c r="E14" s="109"/>
      <c r="F14" s="152"/>
      <c r="G14" s="348"/>
      <c r="H14" s="348"/>
      <c r="I14" s="152"/>
      <c r="J14" s="381"/>
      <c r="K14" s="321"/>
      <c r="L14" s="386"/>
      <c r="M14" s="390"/>
      <c r="N14" s="391"/>
      <c r="O14" s="391"/>
      <c r="P14" s="391"/>
      <c r="Q14" s="392"/>
      <c r="R14" s="392"/>
      <c r="S14" s="392"/>
      <c r="T14" s="392"/>
      <c r="U14" s="323"/>
      <c r="V14" s="323"/>
      <c r="W14" s="323"/>
      <c r="X14" s="323"/>
      <c r="Y14" s="323"/>
      <c r="Z14" s="323"/>
      <c r="AA14" s="323"/>
      <c r="AB14" s="323"/>
      <c r="AC14" s="324"/>
      <c r="AD14" s="389"/>
    </row>
    <row r="15" spans="1:31" s="378" customFormat="1" ht="16.149999999999999" customHeight="1" x14ac:dyDescent="0.5">
      <c r="A15" s="343"/>
      <c r="B15" s="411"/>
      <c r="C15" s="345"/>
      <c r="D15" s="346"/>
      <c r="E15" s="347"/>
      <c r="F15" s="348"/>
      <c r="G15" s="348"/>
      <c r="H15" s="348"/>
      <c r="I15" s="410"/>
      <c r="J15" s="381"/>
      <c r="K15" s="381"/>
      <c r="L15" s="386"/>
      <c r="M15" s="390"/>
      <c r="N15" s="391"/>
      <c r="O15" s="391"/>
      <c r="P15" s="391"/>
      <c r="Q15" s="392"/>
      <c r="R15" s="392"/>
      <c r="S15" s="392"/>
      <c r="T15" s="392"/>
      <c r="U15" s="323"/>
      <c r="V15" s="323"/>
      <c r="W15" s="323"/>
      <c r="X15" s="323"/>
      <c r="Y15" s="323"/>
      <c r="Z15" s="323"/>
      <c r="AA15" s="323"/>
      <c r="AB15" s="323"/>
      <c r="AC15" s="324"/>
      <c r="AD15" s="389"/>
    </row>
    <row r="16" spans="1:31" s="378" customFormat="1" ht="16.149999999999999" customHeight="1" x14ac:dyDescent="0.5">
      <c r="A16" s="350"/>
      <c r="B16" s="351"/>
      <c r="C16" s="334"/>
      <c r="D16" s="335"/>
      <c r="E16" s="336"/>
      <c r="F16" s="337"/>
      <c r="G16" s="337"/>
      <c r="H16" s="334"/>
      <c r="I16" s="412"/>
      <c r="J16" s="412"/>
      <c r="K16" s="399"/>
      <c r="L16" s="400"/>
      <c r="M16" s="401"/>
      <c r="N16" s="402"/>
      <c r="O16" s="402"/>
      <c r="P16" s="402"/>
      <c r="Q16" s="403"/>
      <c r="R16" s="403"/>
      <c r="S16" s="403"/>
      <c r="T16" s="403"/>
      <c r="U16" s="404"/>
      <c r="V16" s="404"/>
      <c r="W16" s="404"/>
      <c r="X16" s="404"/>
      <c r="Y16" s="404"/>
      <c r="Z16" s="404"/>
      <c r="AA16" s="404"/>
      <c r="AB16" s="404"/>
      <c r="AC16" s="405"/>
      <c r="AD16" s="406"/>
    </row>
    <row r="17" spans="1:30" s="378" customFormat="1" ht="16.149999999999999" customHeight="1" x14ac:dyDescent="0.5">
      <c r="A17" s="318"/>
      <c r="B17" s="413"/>
      <c r="C17" s="414"/>
      <c r="D17" s="415"/>
      <c r="E17" s="416"/>
      <c r="F17" s="417"/>
      <c r="G17" s="417"/>
      <c r="H17" s="417"/>
      <c r="I17" s="418"/>
      <c r="J17" s="418"/>
      <c r="K17" s="537"/>
      <c r="L17" s="382"/>
      <c r="M17" s="383"/>
      <c r="N17" s="383"/>
      <c r="O17" s="383"/>
      <c r="P17" s="383"/>
      <c r="Q17" s="384"/>
      <c r="R17" s="384"/>
      <c r="S17" s="384"/>
      <c r="T17" s="384"/>
      <c r="U17" s="319"/>
      <c r="V17" s="319"/>
      <c r="W17" s="319"/>
      <c r="X17" s="319"/>
      <c r="Y17" s="319"/>
      <c r="Z17" s="319"/>
      <c r="AA17" s="319"/>
      <c r="AB17" s="319"/>
      <c r="AC17" s="320"/>
      <c r="AD17" s="385"/>
    </row>
    <row r="18" spans="1:30" s="378" customFormat="1" ht="16.149999999999999" customHeight="1" x14ac:dyDescent="0.5">
      <c r="A18" s="343"/>
      <c r="B18" s="419"/>
      <c r="C18" s="420"/>
      <c r="D18" s="421"/>
      <c r="E18" s="422"/>
      <c r="F18" s="423"/>
      <c r="G18" s="423"/>
      <c r="H18" s="423"/>
      <c r="I18" s="424"/>
      <c r="J18" s="424"/>
      <c r="K18" s="381"/>
      <c r="L18" s="386"/>
      <c r="M18" s="387"/>
      <c r="N18" s="387"/>
      <c r="O18" s="387"/>
      <c r="P18" s="387"/>
      <c r="Q18" s="388"/>
      <c r="R18" s="388"/>
      <c r="S18" s="388"/>
      <c r="T18" s="388"/>
      <c r="U18" s="322"/>
      <c r="V18" s="322"/>
      <c r="W18" s="322"/>
      <c r="X18" s="322"/>
      <c r="Y18" s="322"/>
      <c r="Z18" s="322"/>
      <c r="AA18" s="322"/>
      <c r="AB18" s="323"/>
      <c r="AC18" s="324"/>
      <c r="AD18" s="389"/>
    </row>
    <row r="19" spans="1:30" s="378" customFormat="1" ht="16.149999999999999" customHeight="1" x14ac:dyDescent="0.5">
      <c r="A19" s="349"/>
      <c r="B19" s="425"/>
      <c r="C19" s="426"/>
      <c r="D19" s="427"/>
      <c r="E19" s="428"/>
      <c r="F19" s="429"/>
      <c r="G19" s="429"/>
      <c r="H19" s="429"/>
      <c r="I19" s="430"/>
      <c r="J19" s="381"/>
      <c r="K19" s="343"/>
      <c r="L19" s="386"/>
      <c r="M19" s="390"/>
      <c r="N19" s="391"/>
      <c r="O19" s="391"/>
      <c r="P19" s="391"/>
      <c r="Q19" s="392"/>
      <c r="R19" s="392"/>
      <c r="S19" s="392"/>
      <c r="T19" s="392"/>
      <c r="U19" s="323"/>
      <c r="V19" s="323"/>
      <c r="W19" s="323"/>
      <c r="X19" s="323"/>
      <c r="Y19" s="323"/>
      <c r="Z19" s="323"/>
      <c r="AA19" s="323"/>
      <c r="AB19" s="323"/>
      <c r="AC19" s="324"/>
      <c r="AD19" s="389"/>
    </row>
    <row r="20" spans="1:30" s="378" customFormat="1" ht="16.149999999999999" customHeight="1" x14ac:dyDescent="0.5">
      <c r="A20" s="343"/>
      <c r="B20" s="425"/>
      <c r="C20" s="426"/>
      <c r="D20" s="431"/>
      <c r="E20" s="428"/>
      <c r="F20" s="429"/>
      <c r="G20" s="429"/>
      <c r="H20" s="429"/>
      <c r="I20" s="430"/>
      <c r="J20" s="430"/>
      <c r="K20" s="343"/>
      <c r="L20" s="386"/>
      <c r="M20" s="390"/>
      <c r="N20" s="391"/>
      <c r="O20" s="391"/>
      <c r="P20" s="391"/>
      <c r="Q20" s="392"/>
      <c r="R20" s="392"/>
      <c r="S20" s="392"/>
      <c r="T20" s="392"/>
      <c r="U20" s="323"/>
      <c r="V20" s="323"/>
      <c r="W20" s="323"/>
      <c r="X20" s="323"/>
      <c r="Y20" s="323"/>
      <c r="Z20" s="323"/>
      <c r="AA20" s="323"/>
      <c r="AB20" s="323"/>
      <c r="AC20" s="324"/>
      <c r="AD20" s="389"/>
    </row>
    <row r="21" spans="1:30" s="378" customFormat="1" ht="16.149999999999999" customHeight="1" x14ac:dyDescent="0.5">
      <c r="A21" s="350"/>
      <c r="B21" s="432"/>
      <c r="C21" s="433"/>
      <c r="D21" s="434"/>
      <c r="E21" s="435"/>
      <c r="F21" s="436"/>
      <c r="G21" s="436"/>
      <c r="H21" s="436"/>
      <c r="I21" s="437"/>
      <c r="J21" s="437"/>
      <c r="K21" s="438"/>
      <c r="L21" s="400"/>
      <c r="M21" s="401"/>
      <c r="N21" s="402"/>
      <c r="O21" s="402"/>
      <c r="P21" s="402"/>
      <c r="Q21" s="403"/>
      <c r="R21" s="403"/>
      <c r="S21" s="403"/>
      <c r="T21" s="403"/>
      <c r="U21" s="404"/>
      <c r="V21" s="404"/>
      <c r="W21" s="404"/>
      <c r="X21" s="404"/>
      <c r="Y21" s="404"/>
      <c r="Z21" s="404"/>
      <c r="AA21" s="404"/>
      <c r="AB21" s="404"/>
      <c r="AC21" s="405"/>
      <c r="AD21" s="406"/>
    </row>
    <row r="22" spans="1:30" s="378" customFormat="1" ht="16.149999999999999" customHeight="1" x14ac:dyDescent="0.5">
      <c r="A22" s="318"/>
      <c r="B22" s="439"/>
      <c r="C22" s="440"/>
      <c r="D22" s="441"/>
      <c r="E22" s="442"/>
      <c r="F22" s="443"/>
      <c r="G22" s="443"/>
      <c r="H22" s="443"/>
      <c r="I22" s="444"/>
      <c r="J22" s="445"/>
      <c r="K22" s="446"/>
      <c r="L22" s="382"/>
      <c r="M22" s="383"/>
      <c r="N22" s="383"/>
      <c r="O22" s="383"/>
      <c r="P22" s="383"/>
      <c r="Q22" s="384"/>
      <c r="R22" s="384"/>
      <c r="S22" s="384"/>
      <c r="T22" s="384"/>
      <c r="U22" s="319"/>
      <c r="V22" s="319"/>
      <c r="W22" s="319"/>
      <c r="X22" s="319"/>
      <c r="Y22" s="319"/>
      <c r="Z22" s="319"/>
      <c r="AA22" s="319"/>
      <c r="AB22" s="319"/>
      <c r="AC22" s="320"/>
      <c r="AD22" s="385"/>
    </row>
    <row r="23" spans="1:30" s="378" customFormat="1" ht="16.149999999999999" customHeight="1" x14ac:dyDescent="0.5">
      <c r="A23" s="343"/>
      <c r="B23" s="447"/>
      <c r="C23" s="448"/>
      <c r="D23" s="449"/>
      <c r="E23" s="450"/>
      <c r="F23" s="451"/>
      <c r="G23" s="451"/>
      <c r="H23" s="451"/>
      <c r="I23" s="452"/>
      <c r="J23" s="452"/>
      <c r="K23" s="453"/>
      <c r="L23" s="386"/>
      <c r="M23" s="387"/>
      <c r="N23" s="387"/>
      <c r="O23" s="387"/>
      <c r="P23" s="387"/>
      <c r="Q23" s="388"/>
      <c r="R23" s="388"/>
      <c r="S23" s="388"/>
      <c r="T23" s="388"/>
      <c r="U23" s="322"/>
      <c r="V23" s="322"/>
      <c r="W23" s="322"/>
      <c r="X23" s="322"/>
      <c r="Y23" s="322"/>
      <c r="Z23" s="322"/>
      <c r="AA23" s="322"/>
      <c r="AB23" s="323"/>
      <c r="AC23" s="324"/>
      <c r="AD23" s="389"/>
    </row>
    <row r="24" spans="1:30" s="378" customFormat="1" ht="16.149999999999999" customHeight="1" x14ac:dyDescent="0.5">
      <c r="A24" s="349"/>
      <c r="B24" s="447"/>
      <c r="C24" s="448"/>
      <c r="D24" s="449"/>
      <c r="E24" s="450"/>
      <c r="F24" s="451"/>
      <c r="G24" s="451"/>
      <c r="H24" s="451"/>
      <c r="I24" s="452"/>
      <c r="J24" s="452"/>
      <c r="K24" s="453"/>
      <c r="L24" s="386"/>
      <c r="M24" s="390"/>
      <c r="N24" s="391"/>
      <c r="O24" s="391"/>
      <c r="P24" s="391"/>
      <c r="Q24" s="392"/>
      <c r="R24" s="392"/>
      <c r="S24" s="392"/>
      <c r="T24" s="392"/>
      <c r="U24" s="323"/>
      <c r="V24" s="323"/>
      <c r="W24" s="323"/>
      <c r="X24" s="323"/>
      <c r="Y24" s="323"/>
      <c r="Z24" s="323"/>
      <c r="AA24" s="323"/>
      <c r="AB24" s="323"/>
      <c r="AC24" s="324"/>
      <c r="AD24" s="389"/>
    </row>
    <row r="25" spans="1:30" s="378" customFormat="1" ht="16.149999999999999" customHeight="1" x14ac:dyDescent="0.5">
      <c r="A25" s="343"/>
      <c r="B25" s="447"/>
      <c r="C25" s="448"/>
      <c r="D25" s="449"/>
      <c r="E25" s="450"/>
      <c r="F25" s="451"/>
      <c r="G25" s="451"/>
      <c r="H25" s="451"/>
      <c r="I25" s="452"/>
      <c r="J25" s="452"/>
      <c r="K25" s="453"/>
      <c r="L25" s="386"/>
      <c r="M25" s="390"/>
      <c r="N25" s="391"/>
      <c r="O25" s="391"/>
      <c r="P25" s="391"/>
      <c r="Q25" s="392"/>
      <c r="R25" s="392"/>
      <c r="S25" s="392"/>
      <c r="T25" s="392"/>
      <c r="U25" s="323"/>
      <c r="V25" s="323"/>
      <c r="W25" s="323"/>
      <c r="X25" s="323"/>
      <c r="Y25" s="323"/>
      <c r="Z25" s="323"/>
      <c r="AA25" s="323"/>
      <c r="AB25" s="323"/>
      <c r="AC25" s="324"/>
      <c r="AD25" s="389"/>
    </row>
    <row r="26" spans="1:30" s="378" customFormat="1" ht="16.350000000000001" customHeight="1" x14ac:dyDescent="0.5">
      <c r="A26" s="350"/>
      <c r="B26" s="432"/>
      <c r="C26" s="433"/>
      <c r="D26" s="434"/>
      <c r="E26" s="435"/>
      <c r="F26" s="436"/>
      <c r="G26" s="436"/>
      <c r="H26" s="436"/>
      <c r="I26" s="437"/>
      <c r="J26" s="437"/>
      <c r="K26" s="438"/>
      <c r="L26" s="400"/>
      <c r="M26" s="401"/>
      <c r="N26" s="402"/>
      <c r="O26" s="402"/>
      <c r="P26" s="402"/>
      <c r="Q26" s="403"/>
      <c r="R26" s="403"/>
      <c r="S26" s="403"/>
      <c r="T26" s="403"/>
      <c r="U26" s="404"/>
      <c r="V26" s="404"/>
      <c r="W26" s="404"/>
      <c r="X26" s="404"/>
      <c r="Y26" s="404"/>
      <c r="Z26" s="404"/>
      <c r="AA26" s="404"/>
      <c r="AB26" s="404"/>
      <c r="AC26" s="405"/>
      <c r="AD26" s="406"/>
    </row>
    <row r="27" spans="1:30" s="378" customFormat="1" ht="16.149999999999999" customHeight="1" x14ac:dyDescent="0.5">
      <c r="A27" s="318"/>
      <c r="B27" s="439"/>
      <c r="C27" s="454"/>
      <c r="D27" s="455"/>
      <c r="E27" s="456"/>
      <c r="F27" s="342"/>
      <c r="G27" s="342"/>
      <c r="H27" s="342"/>
      <c r="I27" s="444"/>
      <c r="J27" s="445"/>
      <c r="K27" s="446"/>
      <c r="L27" s="382"/>
      <c r="M27" s="383"/>
      <c r="N27" s="383"/>
      <c r="O27" s="383"/>
      <c r="P27" s="383"/>
      <c r="Q27" s="384"/>
      <c r="R27" s="384"/>
      <c r="S27" s="384"/>
      <c r="T27" s="384"/>
      <c r="U27" s="319"/>
      <c r="V27" s="319"/>
      <c r="W27" s="319"/>
      <c r="X27" s="319"/>
      <c r="Y27" s="319"/>
      <c r="Z27" s="319"/>
      <c r="AA27" s="319"/>
      <c r="AB27" s="319"/>
      <c r="AC27" s="320"/>
      <c r="AD27" s="385"/>
    </row>
    <row r="28" spans="1:30" s="378" customFormat="1" ht="16.149999999999999" customHeight="1" x14ac:dyDescent="0.5">
      <c r="A28" s="343"/>
      <c r="B28" s="447"/>
      <c r="C28" s="448"/>
      <c r="D28" s="449"/>
      <c r="E28" s="450"/>
      <c r="F28" s="451"/>
      <c r="G28" s="451"/>
      <c r="H28" s="451"/>
      <c r="I28" s="452"/>
      <c r="J28" s="452"/>
      <c r="K28" s="453"/>
      <c r="L28" s="386"/>
      <c r="M28" s="387"/>
      <c r="N28" s="387"/>
      <c r="O28" s="387"/>
      <c r="P28" s="387"/>
      <c r="Q28" s="388"/>
      <c r="R28" s="388"/>
      <c r="S28" s="388"/>
      <c r="T28" s="388"/>
      <c r="U28" s="322"/>
      <c r="V28" s="322"/>
      <c r="W28" s="322"/>
      <c r="X28" s="322"/>
      <c r="Y28" s="322"/>
      <c r="Z28" s="322"/>
      <c r="AA28" s="322"/>
      <c r="AB28" s="323"/>
      <c r="AC28" s="324"/>
      <c r="AD28" s="389"/>
    </row>
    <row r="29" spans="1:30" s="378" customFormat="1" ht="16.149999999999999" customHeight="1" x14ac:dyDescent="0.5">
      <c r="A29" s="349"/>
      <c r="B29" s="447"/>
      <c r="C29" s="448"/>
      <c r="D29" s="449"/>
      <c r="E29" s="450"/>
      <c r="F29" s="451"/>
      <c r="G29" s="451"/>
      <c r="H29" s="451"/>
      <c r="I29" s="452"/>
      <c r="J29" s="452"/>
      <c r="K29" s="453"/>
      <c r="L29" s="386"/>
      <c r="M29" s="390"/>
      <c r="N29" s="391"/>
      <c r="O29" s="391"/>
      <c r="P29" s="391"/>
      <c r="Q29" s="392"/>
      <c r="R29" s="392"/>
      <c r="S29" s="392"/>
      <c r="T29" s="392"/>
      <c r="U29" s="323"/>
      <c r="V29" s="323"/>
      <c r="W29" s="323"/>
      <c r="X29" s="323"/>
      <c r="Y29" s="323"/>
      <c r="Z29" s="323"/>
      <c r="AA29" s="323"/>
      <c r="AB29" s="323"/>
      <c r="AC29" s="324"/>
      <c r="AD29" s="389"/>
    </row>
    <row r="30" spans="1:30" s="378" customFormat="1" ht="16.149999999999999" customHeight="1" x14ac:dyDescent="0.5">
      <c r="A30" s="343"/>
      <c r="B30" s="447"/>
      <c r="C30" s="448"/>
      <c r="D30" s="449"/>
      <c r="E30" s="450"/>
      <c r="F30" s="451"/>
      <c r="G30" s="451"/>
      <c r="H30" s="451"/>
      <c r="I30" s="452"/>
      <c r="J30" s="452"/>
      <c r="K30" s="453"/>
      <c r="L30" s="386"/>
      <c r="M30" s="390"/>
      <c r="N30" s="391"/>
      <c r="O30" s="391"/>
      <c r="P30" s="391"/>
      <c r="Q30" s="392"/>
      <c r="R30" s="392"/>
      <c r="S30" s="392"/>
      <c r="T30" s="392"/>
      <c r="U30" s="323"/>
      <c r="V30" s="323"/>
      <c r="W30" s="323"/>
      <c r="X30" s="323"/>
      <c r="Y30" s="323"/>
      <c r="Z30" s="323"/>
      <c r="AA30" s="323"/>
      <c r="AB30" s="323"/>
      <c r="AC30" s="324"/>
      <c r="AD30" s="389"/>
    </row>
    <row r="31" spans="1:30" s="378" customFormat="1" ht="16.149999999999999" customHeight="1" x14ac:dyDescent="0.5">
      <c r="A31" s="350"/>
      <c r="B31" s="432"/>
      <c r="C31" s="433"/>
      <c r="D31" s="434"/>
      <c r="E31" s="435"/>
      <c r="F31" s="436"/>
      <c r="G31" s="436"/>
      <c r="H31" s="436"/>
      <c r="I31" s="437"/>
      <c r="J31" s="437"/>
      <c r="K31" s="438"/>
      <c r="L31" s="400"/>
      <c r="M31" s="401"/>
      <c r="N31" s="402"/>
      <c r="O31" s="402"/>
      <c r="P31" s="402"/>
      <c r="Q31" s="403"/>
      <c r="R31" s="403"/>
      <c r="S31" s="403"/>
      <c r="T31" s="403"/>
      <c r="U31" s="404"/>
      <c r="V31" s="404"/>
      <c r="W31" s="404"/>
      <c r="X31" s="404"/>
      <c r="Y31" s="404"/>
      <c r="Z31" s="404"/>
      <c r="AA31" s="404"/>
      <c r="AB31" s="404"/>
      <c r="AC31" s="405"/>
      <c r="AD31" s="406"/>
    </row>
    <row r="32" spans="1:30" s="378" customFormat="1" ht="10.9" customHeight="1" x14ac:dyDescent="0.5">
      <c r="A32" s="457"/>
      <c r="B32" s="458"/>
      <c r="C32" s="459"/>
      <c r="D32" s="460"/>
      <c r="E32" s="460"/>
      <c r="F32" s="459"/>
      <c r="G32" s="460"/>
      <c r="H32" s="460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61"/>
      <c r="V32" s="461"/>
      <c r="W32" s="461"/>
      <c r="X32" s="461"/>
      <c r="Y32" s="461"/>
      <c r="Z32" s="461"/>
      <c r="AA32" s="461"/>
      <c r="AB32" s="461"/>
      <c r="AC32" s="461"/>
      <c r="AD32" s="462"/>
    </row>
    <row r="33" spans="1:31" s="378" customFormat="1" ht="16.149999999999999" customHeight="1" x14ac:dyDescent="0.5">
      <c r="A33" s="463"/>
      <c r="B33" s="464" t="s">
        <v>24</v>
      </c>
      <c r="C33" s="465"/>
      <c r="D33" s="465">
        <f>H33+L33</f>
        <v>3</v>
      </c>
      <c r="E33" s="466" t="s">
        <v>6</v>
      </c>
      <c r="G33" s="464" t="s">
        <v>11</v>
      </c>
      <c r="H33" s="465">
        <f>COUNTIF($C$7:$C$32,"ช")</f>
        <v>1</v>
      </c>
      <c r="I33" s="467" t="s">
        <v>6</v>
      </c>
      <c r="J33" s="467"/>
      <c r="K33" s="467" t="s">
        <v>7</v>
      </c>
      <c r="L33" s="582">
        <f>COUNTIF($C$7:$C$32,"ญ")</f>
        <v>2</v>
      </c>
      <c r="M33" s="582"/>
      <c r="N33" s="467"/>
      <c r="O33" s="467" t="s">
        <v>6</v>
      </c>
      <c r="T33" s="465"/>
      <c r="U33" s="463"/>
      <c r="V33" s="468" t="s">
        <v>49</v>
      </c>
      <c r="AD33" s="463"/>
    </row>
    <row r="34" spans="1:31" s="378" customFormat="1" ht="17.100000000000001" hidden="1" customHeight="1" x14ac:dyDescent="0.5">
      <c r="A34" s="469"/>
      <c r="B34" s="470"/>
      <c r="C34" s="470"/>
      <c r="D34" s="471"/>
      <c r="E34" s="471"/>
      <c r="F34" s="470"/>
      <c r="G34" s="471"/>
      <c r="H34" s="471"/>
      <c r="I34" s="471"/>
      <c r="J34" s="471"/>
      <c r="K34" s="471"/>
      <c r="L34" s="471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</row>
    <row r="35" spans="1:31" ht="15" hidden="1" customHeight="1" x14ac:dyDescent="0.5">
      <c r="A35" s="469"/>
      <c r="B35" s="470"/>
      <c r="C35" s="472"/>
      <c r="D35" s="470" t="s">
        <v>13</v>
      </c>
      <c r="E35" s="470">
        <f>COUNTIF($I$7:$I$32,"แดง")</f>
        <v>0</v>
      </c>
      <c r="F35" s="470"/>
      <c r="G35" s="470"/>
      <c r="H35" s="470"/>
      <c r="I35" s="473"/>
      <c r="J35" s="473"/>
      <c r="K35" s="473"/>
      <c r="L35" s="473"/>
      <c r="Q35" s="469"/>
      <c r="R35" s="469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</row>
    <row r="36" spans="1:31" ht="15" hidden="1" customHeight="1" x14ac:dyDescent="0.5">
      <c r="A36" s="469"/>
      <c r="B36" s="470"/>
      <c r="C36" s="472"/>
      <c r="D36" s="470" t="s">
        <v>14</v>
      </c>
      <c r="E36" s="470">
        <f>COUNTIF($I$7:$I$32,"เหลือง")</f>
        <v>1</v>
      </c>
      <c r="F36" s="470"/>
      <c r="G36" s="470"/>
      <c r="H36" s="470"/>
      <c r="I36" s="473"/>
      <c r="J36" s="473"/>
      <c r="K36" s="473"/>
      <c r="L36" s="473"/>
      <c r="Q36" s="469"/>
      <c r="R36" s="469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D36" s="469"/>
      <c r="AE36" s="469"/>
    </row>
    <row r="37" spans="1:31" ht="15" hidden="1" customHeight="1" x14ac:dyDescent="0.5">
      <c r="A37" s="469"/>
      <c r="B37" s="470"/>
      <c r="C37" s="472"/>
      <c r="D37" s="470" t="s">
        <v>15</v>
      </c>
      <c r="E37" s="470">
        <f>COUNTIF($I$7:$I$32,"น้ำเงิน")</f>
        <v>0</v>
      </c>
      <c r="F37" s="470"/>
      <c r="G37" s="470"/>
      <c r="H37" s="470"/>
      <c r="I37" s="473"/>
      <c r="J37" s="473"/>
      <c r="K37" s="473"/>
      <c r="L37" s="473"/>
      <c r="Q37" s="469"/>
      <c r="R37" s="469"/>
      <c r="S37" s="469"/>
      <c r="T37" s="469"/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</row>
    <row r="38" spans="1:31" ht="15" hidden="1" customHeight="1" x14ac:dyDescent="0.5">
      <c r="A38" s="469"/>
      <c r="B38" s="470"/>
      <c r="C38" s="472"/>
      <c r="D38" s="470" t="s">
        <v>16</v>
      </c>
      <c r="E38" s="470">
        <f>COUNTIF($I$7:$I$32,"ม่วง")</f>
        <v>1</v>
      </c>
      <c r="F38" s="470"/>
      <c r="G38" s="470"/>
      <c r="H38" s="470"/>
      <c r="I38" s="473"/>
      <c r="J38" s="473"/>
      <c r="K38" s="473"/>
      <c r="L38" s="473"/>
      <c r="Q38" s="469"/>
      <c r="R38" s="469"/>
      <c r="S38" s="469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</row>
    <row r="39" spans="1:31" ht="15" hidden="1" customHeight="1" x14ac:dyDescent="0.5">
      <c r="A39" s="469"/>
      <c r="B39" s="470"/>
      <c r="C39" s="472"/>
      <c r="D39" s="470" t="s">
        <v>17</v>
      </c>
      <c r="E39" s="470">
        <f>COUNTIF($I$7:$I$32,"ฟ้า")</f>
        <v>1</v>
      </c>
      <c r="F39" s="470"/>
      <c r="G39" s="470"/>
      <c r="H39" s="470"/>
      <c r="I39" s="473"/>
      <c r="J39" s="473"/>
      <c r="K39" s="473"/>
      <c r="L39" s="473"/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</row>
    <row r="40" spans="1:31" ht="15" hidden="1" customHeight="1" x14ac:dyDescent="0.5">
      <c r="A40" s="469"/>
      <c r="B40" s="470"/>
      <c r="C40" s="472"/>
      <c r="D40" s="470" t="s">
        <v>5</v>
      </c>
      <c r="E40" s="470">
        <f>SUM(E35:E39)</f>
        <v>3</v>
      </c>
      <c r="F40" s="470"/>
      <c r="G40" s="470"/>
      <c r="H40" s="470"/>
      <c r="I40" s="473"/>
      <c r="J40" s="473"/>
      <c r="K40" s="473"/>
      <c r="L40" s="473"/>
      <c r="Q40" s="469"/>
      <c r="R40" s="469"/>
      <c r="S40" s="469"/>
      <c r="T40" s="469"/>
      <c r="U40" s="469"/>
      <c r="V40" s="469"/>
      <c r="W40" s="469"/>
      <c r="X40" s="469"/>
      <c r="Y40" s="469"/>
      <c r="Z40" s="469"/>
      <c r="AA40" s="469"/>
      <c r="AB40" s="469"/>
      <c r="AC40" s="469"/>
      <c r="AD40" s="469"/>
      <c r="AE40" s="469"/>
    </row>
    <row r="41" spans="1:31" ht="15" customHeight="1" x14ac:dyDescent="0.5">
      <c r="B41" s="474"/>
      <c r="C41" s="470"/>
      <c r="D41" s="475"/>
      <c r="E41" s="475"/>
      <c r="F41" s="470"/>
      <c r="G41" s="475"/>
      <c r="H41" s="475"/>
      <c r="I41" s="473"/>
      <c r="J41" s="473"/>
      <c r="K41" s="473"/>
      <c r="L41" s="473"/>
    </row>
    <row r="42" spans="1:31" ht="15" customHeight="1" x14ac:dyDescent="0.5">
      <c r="B42" s="474"/>
      <c r="C42" s="470"/>
      <c r="D42" s="475"/>
      <c r="E42" s="475"/>
      <c r="F42" s="470"/>
      <c r="G42" s="475"/>
      <c r="H42" s="475"/>
      <c r="I42" s="473"/>
      <c r="J42" s="473"/>
      <c r="K42" s="473"/>
      <c r="L42" s="473"/>
    </row>
    <row r="43" spans="1:31" ht="15" customHeight="1" x14ac:dyDescent="0.5">
      <c r="B43" s="474"/>
      <c r="C43" s="476"/>
      <c r="D43" s="477"/>
      <c r="E43" s="477"/>
      <c r="F43" s="476"/>
      <c r="G43" s="477"/>
      <c r="H43" s="477"/>
      <c r="I43" s="473"/>
      <c r="J43" s="473"/>
      <c r="K43" s="473"/>
      <c r="L43" s="473"/>
    </row>
    <row r="44" spans="1:31" ht="15" customHeight="1" x14ac:dyDescent="0.5">
      <c r="B44" s="474"/>
      <c r="C44" s="470"/>
      <c r="D44" s="475"/>
      <c r="E44" s="475"/>
      <c r="F44" s="470"/>
      <c r="G44" s="475"/>
      <c r="H44" s="475"/>
      <c r="I44" s="473"/>
      <c r="J44" s="473"/>
      <c r="K44" s="473"/>
      <c r="L44" s="473"/>
    </row>
    <row r="45" spans="1:31" ht="15" customHeight="1" x14ac:dyDescent="0.5">
      <c r="B45" s="474"/>
      <c r="C45" s="470"/>
      <c r="D45" s="475"/>
      <c r="E45" s="475"/>
      <c r="F45" s="470"/>
      <c r="G45" s="475"/>
      <c r="H45" s="475"/>
      <c r="I45" s="473"/>
      <c r="J45" s="473"/>
      <c r="K45" s="473"/>
      <c r="L45" s="473"/>
    </row>
  </sheetData>
  <mergeCells count="12">
    <mergeCell ref="G5:G6"/>
    <mergeCell ref="A5:A6"/>
    <mergeCell ref="B5:B6"/>
    <mergeCell ref="C5:C6"/>
    <mergeCell ref="D5:D6"/>
    <mergeCell ref="E5:E6"/>
    <mergeCell ref="F5:F6"/>
    <mergeCell ref="H5:H6"/>
    <mergeCell ref="I5:I6"/>
    <mergeCell ref="J5:K5"/>
    <mergeCell ref="L5:AD6"/>
    <mergeCell ref="L33:M33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</sheetPr>
  <dimension ref="A1:T48"/>
  <sheetViews>
    <sheetView zoomScaleNormal="100" workbookViewId="0">
      <selection activeCell="B20" sqref="B20"/>
    </sheetView>
  </sheetViews>
  <sheetFormatPr defaultColWidth="9.140625" defaultRowHeight="30.75" x14ac:dyDescent="0.45"/>
  <cols>
    <col min="1" max="1" width="15.85546875" style="203" customWidth="1"/>
    <col min="2" max="2" width="36.5703125" style="210" customWidth="1"/>
    <col min="3" max="4" width="16.28515625" style="203" customWidth="1"/>
    <col min="5" max="6" width="17.85546875" style="203" customWidth="1"/>
    <col min="7" max="7" width="18.5703125" style="203" customWidth="1"/>
    <col min="8" max="8" width="8.28515625" style="203" customWidth="1"/>
    <col min="9" max="9" width="6" style="203" customWidth="1"/>
    <col min="10" max="10" width="0" style="203" hidden="1" customWidth="1"/>
    <col min="11" max="11" width="0" style="495" hidden="1" customWidth="1"/>
    <col min="12" max="12" width="11.85546875" style="495" hidden="1" customWidth="1"/>
    <col min="13" max="13" width="9" style="495" hidden="1" customWidth="1"/>
    <col min="14" max="14" width="8.85546875" style="495" hidden="1" customWidth="1"/>
    <col min="15" max="15" width="0" style="210" hidden="1" customWidth="1"/>
    <col min="16" max="16" width="9.140625" style="212"/>
    <col min="17" max="17" width="33.42578125" style="203" customWidth="1"/>
    <col min="18" max="18" width="29.42578125" style="203" customWidth="1"/>
    <col min="19" max="16384" width="9.140625" style="203"/>
  </cols>
  <sheetData>
    <row r="1" spans="1:20" ht="28.15" customHeight="1" thickBot="1" x14ac:dyDescent="0.5">
      <c r="A1" s="616" t="s">
        <v>44</v>
      </c>
      <c r="B1" s="616"/>
      <c r="C1" s="616"/>
      <c r="D1" s="529" t="s">
        <v>209</v>
      </c>
      <c r="E1" s="529"/>
      <c r="F1" s="529"/>
      <c r="G1" s="529"/>
      <c r="H1" s="529"/>
      <c r="I1" s="529"/>
    </row>
    <row r="2" spans="1:20" s="204" customFormat="1" ht="21" customHeight="1" x14ac:dyDescent="0.4">
      <c r="A2" s="632" t="s">
        <v>10</v>
      </c>
      <c r="B2" s="634" t="s">
        <v>19</v>
      </c>
      <c r="C2" s="617" t="s">
        <v>20</v>
      </c>
      <c r="D2" s="636"/>
      <c r="E2" s="632" t="s">
        <v>5</v>
      </c>
      <c r="F2" s="623" t="s">
        <v>22</v>
      </c>
      <c r="G2" s="617" t="s">
        <v>18</v>
      </c>
      <c r="H2" s="618"/>
      <c r="I2" s="619"/>
      <c r="K2" s="496"/>
      <c r="L2" s="497"/>
      <c r="M2" s="496"/>
      <c r="N2" s="496"/>
      <c r="O2" s="209"/>
      <c r="P2" s="212"/>
    </row>
    <row r="3" spans="1:20" s="204" customFormat="1" ht="21" customHeight="1" thickBot="1" x14ac:dyDescent="0.45">
      <c r="A3" s="633"/>
      <c r="B3" s="635"/>
      <c r="C3" s="205" t="s">
        <v>11</v>
      </c>
      <c r="D3" s="206" t="s">
        <v>12</v>
      </c>
      <c r="E3" s="633"/>
      <c r="F3" s="624"/>
      <c r="G3" s="620"/>
      <c r="H3" s="621"/>
      <c r="I3" s="622"/>
      <c r="K3" s="496"/>
      <c r="L3" s="497"/>
      <c r="M3" s="496"/>
      <c r="N3" s="496"/>
      <c r="O3" s="209"/>
      <c r="P3" s="212"/>
    </row>
    <row r="4" spans="1:20" s="207" customFormat="1" ht="18" customHeight="1" x14ac:dyDescent="0.35">
      <c r="A4" s="675" t="s">
        <v>27</v>
      </c>
      <c r="B4" s="355" t="s">
        <v>82</v>
      </c>
      <c r="C4" s="676">
        <f>'6-1'!I48</f>
        <v>18</v>
      </c>
      <c r="D4" s="637">
        <f>'6-1'!O48</f>
        <v>21</v>
      </c>
      <c r="E4" s="625">
        <f t="shared" ref="E4:E26" si="0">SUM(C4:D4)</f>
        <v>39</v>
      </c>
      <c r="F4" s="627">
        <v>141</v>
      </c>
      <c r="G4" s="630" t="s">
        <v>13</v>
      </c>
      <c r="H4" s="639">
        <f>'6-1'!E50+'6-2'!E47+'6-3'!E40+'6-4'!E45+'6-5'!E50+'6-6'!E50+'6-7'!E51+'6-8'!E50+'6-9'!E50+'6-10'!E54+'6-11'!E54+'6-12'!E47+'6-14'!E49</f>
        <v>92</v>
      </c>
      <c r="I4" s="640" t="s">
        <v>6</v>
      </c>
      <c r="K4" s="498" t="s">
        <v>207</v>
      </c>
      <c r="L4" s="499" t="s">
        <v>22</v>
      </c>
      <c r="M4" s="498" t="s">
        <v>11</v>
      </c>
      <c r="N4" s="498" t="s">
        <v>7</v>
      </c>
      <c r="O4" s="498" t="s">
        <v>5</v>
      </c>
      <c r="P4" s="212"/>
    </row>
    <row r="5" spans="1:20" s="207" customFormat="1" ht="18" customHeight="1" x14ac:dyDescent="0.35">
      <c r="A5" s="674"/>
      <c r="B5" s="356" t="s">
        <v>1017</v>
      </c>
      <c r="C5" s="667"/>
      <c r="D5" s="638"/>
      <c r="E5" s="626"/>
      <c r="F5" s="628"/>
      <c r="G5" s="631"/>
      <c r="H5" s="596"/>
      <c r="I5" s="615"/>
      <c r="K5" s="498" t="s">
        <v>27</v>
      </c>
      <c r="L5" s="500">
        <f>F4</f>
        <v>141</v>
      </c>
      <c r="M5" s="501">
        <f>C4</f>
        <v>18</v>
      </c>
      <c r="N5" s="500">
        <f>D4</f>
        <v>21</v>
      </c>
      <c r="O5" s="502">
        <f>E4</f>
        <v>39</v>
      </c>
      <c r="P5" s="212"/>
      <c r="Q5" s="253"/>
      <c r="R5" s="253"/>
      <c r="S5" s="253"/>
      <c r="T5" s="253"/>
    </row>
    <row r="6" spans="1:20" s="207" customFormat="1" ht="18" customHeight="1" x14ac:dyDescent="0.35">
      <c r="A6" s="666" t="s">
        <v>28</v>
      </c>
      <c r="B6" s="357" t="s">
        <v>190</v>
      </c>
      <c r="C6" s="667">
        <f>'6-2'!I45</f>
        <v>14</v>
      </c>
      <c r="D6" s="638">
        <f>'6-2'!O45</f>
        <v>19</v>
      </c>
      <c r="E6" s="641">
        <f t="shared" si="0"/>
        <v>33</v>
      </c>
      <c r="F6" s="629">
        <v>142</v>
      </c>
      <c r="G6" s="642" t="s">
        <v>14</v>
      </c>
      <c r="H6" s="595">
        <f>'6-1'!E51+'6-2'!E48+'6-3'!E41+'6-4'!E46+'6-5'!E51+'6-6'!E51+'6-7'!E52+'6-8'!E51+'6-9'!E51+'6-10'!E55+'6-11'!E55+'6-12'!E48+'6-14'!E50</f>
        <v>86</v>
      </c>
      <c r="I6" s="614" t="s">
        <v>6</v>
      </c>
      <c r="J6" s="208"/>
      <c r="K6" s="498" t="s">
        <v>28</v>
      </c>
      <c r="L6" s="500">
        <f>F6</f>
        <v>142</v>
      </c>
      <c r="M6" s="501">
        <f>C6</f>
        <v>14</v>
      </c>
      <c r="N6" s="500">
        <f>D6</f>
        <v>19</v>
      </c>
      <c r="O6" s="502">
        <f>E6</f>
        <v>33</v>
      </c>
      <c r="P6" s="212"/>
      <c r="Q6" s="253"/>
      <c r="R6" s="253"/>
      <c r="S6" s="253"/>
      <c r="T6" s="253"/>
    </row>
    <row r="7" spans="1:20" s="207" customFormat="1" ht="18" customHeight="1" x14ac:dyDescent="0.35">
      <c r="A7" s="674"/>
      <c r="B7" s="356" t="s">
        <v>84</v>
      </c>
      <c r="C7" s="667"/>
      <c r="D7" s="638"/>
      <c r="E7" s="626"/>
      <c r="F7" s="628"/>
      <c r="G7" s="631"/>
      <c r="H7" s="596"/>
      <c r="I7" s="615"/>
      <c r="J7" s="208"/>
      <c r="K7" s="498" t="s">
        <v>29</v>
      </c>
      <c r="L7" s="500">
        <f>F8</f>
        <v>132</v>
      </c>
      <c r="M7" s="501">
        <f>C8</f>
        <v>20</v>
      </c>
      <c r="N7" s="500">
        <f>D8</f>
        <v>10</v>
      </c>
      <c r="O7" s="502">
        <f>E8</f>
        <v>30</v>
      </c>
      <c r="P7" s="212"/>
      <c r="Q7" s="253"/>
      <c r="R7" s="253"/>
      <c r="S7" s="253"/>
      <c r="T7" s="253"/>
    </row>
    <row r="8" spans="1:20" s="207" customFormat="1" ht="18" customHeight="1" x14ac:dyDescent="0.35">
      <c r="A8" s="666" t="s">
        <v>29</v>
      </c>
      <c r="B8" s="357" t="s">
        <v>57</v>
      </c>
      <c r="C8" s="667">
        <f>'6-3'!I38</f>
        <v>20</v>
      </c>
      <c r="D8" s="638">
        <f>'6-3'!O38</f>
        <v>10</v>
      </c>
      <c r="E8" s="641">
        <f t="shared" si="0"/>
        <v>30</v>
      </c>
      <c r="F8" s="629">
        <v>132</v>
      </c>
      <c r="G8" s="642" t="s">
        <v>15</v>
      </c>
      <c r="H8" s="595">
        <f>'6-1'!E52+'6-2'!E49+'6-3'!E42+'6-4'!E47+'6-5'!E52+'6-6'!E52+'6-7'!E53+'6-8'!E52+'6-9'!E52+'6-10'!E56+'6-11'!E56+'6-12'!E49+'6-14'!E51</f>
        <v>87</v>
      </c>
      <c r="I8" s="614" t="s">
        <v>6</v>
      </c>
      <c r="J8" s="208"/>
      <c r="K8" s="498" t="s">
        <v>30</v>
      </c>
      <c r="L8" s="500">
        <f>F10</f>
        <v>133</v>
      </c>
      <c r="M8" s="501">
        <f>C10</f>
        <v>21</v>
      </c>
      <c r="N8" s="500">
        <f>D10</f>
        <v>12</v>
      </c>
      <c r="O8" s="502">
        <f>E10</f>
        <v>33</v>
      </c>
      <c r="P8" s="212"/>
      <c r="Q8" s="212"/>
      <c r="R8" s="253"/>
      <c r="S8" s="253"/>
      <c r="T8" s="253"/>
    </row>
    <row r="9" spans="1:20" s="207" customFormat="1" ht="18" customHeight="1" x14ac:dyDescent="0.35">
      <c r="A9" s="674"/>
      <c r="B9" s="358" t="s">
        <v>84</v>
      </c>
      <c r="C9" s="667"/>
      <c r="D9" s="638"/>
      <c r="E9" s="626"/>
      <c r="F9" s="628"/>
      <c r="G9" s="631"/>
      <c r="H9" s="596"/>
      <c r="I9" s="615"/>
      <c r="J9" s="208"/>
      <c r="K9" s="498" t="s">
        <v>31</v>
      </c>
      <c r="L9" s="500">
        <f>F12</f>
        <v>134</v>
      </c>
      <c r="M9" s="501">
        <f>C12</f>
        <v>16</v>
      </c>
      <c r="N9" s="500">
        <f>D12</f>
        <v>20</v>
      </c>
      <c r="O9" s="502">
        <f>E12</f>
        <v>36</v>
      </c>
      <c r="P9" s="212"/>
      <c r="Q9" s="212"/>
      <c r="R9" s="253"/>
      <c r="S9" s="253"/>
      <c r="T9" s="253"/>
    </row>
    <row r="10" spans="1:20" s="207" customFormat="1" ht="18" customHeight="1" x14ac:dyDescent="0.35">
      <c r="A10" s="666" t="s">
        <v>30</v>
      </c>
      <c r="B10" s="356" t="s">
        <v>48</v>
      </c>
      <c r="C10" s="667">
        <f>'6-4'!I43</f>
        <v>21</v>
      </c>
      <c r="D10" s="638">
        <f>'6-4'!O43</f>
        <v>12</v>
      </c>
      <c r="E10" s="641">
        <f t="shared" si="0"/>
        <v>33</v>
      </c>
      <c r="F10" s="629">
        <v>133</v>
      </c>
      <c r="G10" s="642" t="s">
        <v>16</v>
      </c>
      <c r="H10" s="595">
        <f>'6-1'!E53+'6-2'!E50+'6-3'!E43+'6-4'!E48+'6-5'!E53+'6-6'!E53+'6-7'!E54+'6-8'!E53+'6-9'!E53+'6-10'!E57+'6-11'!E57+'6-12'!E50+'6-14'!E52</f>
        <v>82</v>
      </c>
      <c r="I10" s="614" t="s">
        <v>6</v>
      </c>
      <c r="K10" s="498" t="s">
        <v>32</v>
      </c>
      <c r="L10" s="500">
        <f>F14</f>
        <v>135</v>
      </c>
      <c r="M10" s="501">
        <f>C14</f>
        <v>19</v>
      </c>
      <c r="N10" s="500">
        <f>D14</f>
        <v>21</v>
      </c>
      <c r="O10" s="502">
        <f>E14</f>
        <v>40</v>
      </c>
      <c r="P10" s="212"/>
      <c r="Q10" s="212"/>
      <c r="R10" s="253"/>
      <c r="S10" s="253"/>
      <c r="T10" s="253"/>
    </row>
    <row r="11" spans="1:20" s="207" customFormat="1" ht="18" customHeight="1" x14ac:dyDescent="0.35">
      <c r="A11" s="674"/>
      <c r="B11" s="356" t="s">
        <v>89</v>
      </c>
      <c r="C11" s="667"/>
      <c r="D11" s="638"/>
      <c r="E11" s="626"/>
      <c r="F11" s="628"/>
      <c r="G11" s="631"/>
      <c r="H11" s="596"/>
      <c r="I11" s="615"/>
      <c r="K11" s="498" t="s">
        <v>33</v>
      </c>
      <c r="L11" s="500">
        <f>F16</f>
        <v>125</v>
      </c>
      <c r="M11" s="501">
        <f>C16</f>
        <v>21</v>
      </c>
      <c r="N11" s="500">
        <f>D16</f>
        <v>20</v>
      </c>
      <c r="O11" s="502">
        <f>E16</f>
        <v>41</v>
      </c>
      <c r="P11" s="212"/>
      <c r="Q11" s="212"/>
      <c r="R11" s="253"/>
      <c r="S11" s="253"/>
      <c r="T11" s="253"/>
    </row>
    <row r="12" spans="1:20" s="207" customFormat="1" ht="18" customHeight="1" x14ac:dyDescent="0.35">
      <c r="A12" s="666" t="s">
        <v>31</v>
      </c>
      <c r="B12" s="357" t="s">
        <v>58</v>
      </c>
      <c r="C12" s="667">
        <f>'6-5'!I48</f>
        <v>16</v>
      </c>
      <c r="D12" s="638">
        <f>'6-5'!O48</f>
        <v>20</v>
      </c>
      <c r="E12" s="641">
        <f>SUM(C12:D12)</f>
        <v>36</v>
      </c>
      <c r="F12" s="629">
        <v>134</v>
      </c>
      <c r="G12" s="642" t="s">
        <v>17</v>
      </c>
      <c r="H12" s="595">
        <f>'6-1'!E54+'6-2'!E51+'6-3'!E44+'6-4'!E49+'6-5'!E54+'6-6'!E54+'6-7'!E55+'6-8'!E54+'6-9'!E54+'6-10'!E58+'6-11'!E58+'6-12'!E51+'6-14'!E53</f>
        <v>88</v>
      </c>
      <c r="I12" s="614" t="s">
        <v>6</v>
      </c>
      <c r="K12" s="498" t="s">
        <v>34</v>
      </c>
      <c r="L12" s="500">
        <f>F18</f>
        <v>124</v>
      </c>
      <c r="M12" s="501">
        <f>C18</f>
        <v>16</v>
      </c>
      <c r="N12" s="500">
        <f>D18</f>
        <v>22</v>
      </c>
      <c r="O12" s="502">
        <f>E18</f>
        <v>38</v>
      </c>
      <c r="P12" s="212"/>
      <c r="Q12" s="212"/>
      <c r="R12" s="253"/>
      <c r="S12" s="253"/>
      <c r="T12" s="253"/>
    </row>
    <row r="13" spans="1:20" s="207" customFormat="1" ht="18" customHeight="1" x14ac:dyDescent="0.35">
      <c r="A13" s="674"/>
      <c r="B13" s="358" t="s">
        <v>74</v>
      </c>
      <c r="C13" s="667"/>
      <c r="D13" s="638"/>
      <c r="E13" s="626"/>
      <c r="F13" s="628"/>
      <c r="G13" s="631"/>
      <c r="H13" s="596"/>
      <c r="I13" s="615"/>
      <c r="K13" s="498" t="s">
        <v>35</v>
      </c>
      <c r="L13" s="500">
        <f>F20</f>
        <v>123</v>
      </c>
      <c r="M13" s="501">
        <f>C20</f>
        <v>7</v>
      </c>
      <c r="N13" s="500">
        <f>D20</f>
        <v>25</v>
      </c>
      <c r="O13" s="502">
        <f>E20</f>
        <v>32</v>
      </c>
      <c r="P13" s="212"/>
      <c r="Q13" s="212"/>
      <c r="R13" s="253"/>
      <c r="S13" s="253"/>
      <c r="T13" s="253"/>
    </row>
    <row r="14" spans="1:20" s="207" customFormat="1" ht="18" customHeight="1" x14ac:dyDescent="0.35">
      <c r="A14" s="666" t="s">
        <v>32</v>
      </c>
      <c r="B14" s="357" t="s">
        <v>83</v>
      </c>
      <c r="C14" s="667">
        <f>'6-6'!I48</f>
        <v>19</v>
      </c>
      <c r="D14" s="638">
        <f>'6-6'!O48</f>
        <v>21</v>
      </c>
      <c r="E14" s="641">
        <f t="shared" si="0"/>
        <v>40</v>
      </c>
      <c r="F14" s="597">
        <v>135</v>
      </c>
      <c r="G14" s="608" t="s">
        <v>5</v>
      </c>
      <c r="H14" s="610">
        <f>SUM(H4:H13)</f>
        <v>435</v>
      </c>
      <c r="I14" s="612" t="s">
        <v>6</v>
      </c>
      <c r="K14" s="498" t="s">
        <v>36</v>
      </c>
      <c r="L14" s="500">
        <f>F22</f>
        <v>122</v>
      </c>
      <c r="M14" s="501">
        <f>C22</f>
        <v>9</v>
      </c>
      <c r="N14" s="500">
        <f>D22</f>
        <v>31</v>
      </c>
      <c r="O14" s="502">
        <f>E22</f>
        <v>40</v>
      </c>
      <c r="P14" s="212"/>
      <c r="Q14" s="212"/>
      <c r="R14" s="253"/>
      <c r="S14" s="253"/>
      <c r="T14" s="253"/>
    </row>
    <row r="15" spans="1:20" s="207" customFormat="1" ht="18" customHeight="1" thickBot="1" x14ac:dyDescent="0.4">
      <c r="A15" s="674"/>
      <c r="B15" s="358" t="s">
        <v>192</v>
      </c>
      <c r="C15" s="667"/>
      <c r="D15" s="638"/>
      <c r="E15" s="626"/>
      <c r="F15" s="598"/>
      <c r="G15" s="609"/>
      <c r="H15" s="611"/>
      <c r="I15" s="613"/>
      <c r="K15" s="498" t="s">
        <v>37</v>
      </c>
      <c r="L15" s="500">
        <f>F24</f>
        <v>121</v>
      </c>
      <c r="M15" s="501">
        <f>C24</f>
        <v>15</v>
      </c>
      <c r="N15" s="500">
        <f>D24</f>
        <v>24</v>
      </c>
      <c r="O15" s="502">
        <f>E24</f>
        <v>39</v>
      </c>
      <c r="P15" s="212"/>
      <c r="Q15" s="212"/>
      <c r="R15" s="253"/>
      <c r="S15" s="253"/>
      <c r="T15" s="253"/>
    </row>
    <row r="16" spans="1:20" s="207" customFormat="1" ht="18" customHeight="1" x14ac:dyDescent="0.35">
      <c r="A16" s="666" t="s">
        <v>33</v>
      </c>
      <c r="B16" s="359" t="s">
        <v>191</v>
      </c>
      <c r="C16" s="667">
        <f>'6-7'!I49</f>
        <v>21</v>
      </c>
      <c r="D16" s="638">
        <f>'6-7'!O49</f>
        <v>20</v>
      </c>
      <c r="E16" s="641">
        <f t="shared" si="0"/>
        <v>41</v>
      </c>
      <c r="F16" s="597">
        <v>125</v>
      </c>
      <c r="G16" s="654" t="s">
        <v>50</v>
      </c>
      <c r="H16" s="655"/>
      <c r="I16" s="656"/>
      <c r="K16" s="498" t="s">
        <v>38</v>
      </c>
      <c r="L16" s="500">
        <f>F26</f>
        <v>532</v>
      </c>
      <c r="M16" s="501">
        <f>C26</f>
        <v>8</v>
      </c>
      <c r="N16" s="500">
        <f>D26</f>
        <v>26</v>
      </c>
      <c r="O16" s="502">
        <f>E26</f>
        <v>34</v>
      </c>
      <c r="P16" s="212"/>
      <c r="Q16" s="212"/>
      <c r="R16" s="253"/>
      <c r="S16" s="253"/>
      <c r="T16" s="253"/>
    </row>
    <row r="17" spans="1:16" s="207" customFormat="1" ht="18" customHeight="1" x14ac:dyDescent="0.35">
      <c r="A17" s="674"/>
      <c r="B17" s="358" t="s">
        <v>189</v>
      </c>
      <c r="C17" s="667"/>
      <c r="D17" s="638"/>
      <c r="E17" s="626"/>
      <c r="F17" s="598"/>
      <c r="G17" s="657"/>
      <c r="H17" s="658"/>
      <c r="I17" s="659"/>
      <c r="K17" s="498" t="s">
        <v>56</v>
      </c>
      <c r="L17" s="500">
        <f>F28</f>
        <v>533</v>
      </c>
      <c r="M17" s="501">
        <f>C28</f>
        <v>26</v>
      </c>
      <c r="N17" s="500">
        <f>D28</f>
        <v>9</v>
      </c>
      <c r="O17" s="502">
        <f>E28</f>
        <v>35</v>
      </c>
      <c r="P17" s="212"/>
    </row>
    <row r="18" spans="1:16" s="207" customFormat="1" ht="18" customHeight="1" x14ac:dyDescent="0.35">
      <c r="A18" s="666" t="s">
        <v>34</v>
      </c>
      <c r="B18" s="359" t="s">
        <v>47</v>
      </c>
      <c r="C18" s="667">
        <f>'6-8'!I48</f>
        <v>16</v>
      </c>
      <c r="D18" s="638">
        <f>'6-8'!O48</f>
        <v>22</v>
      </c>
      <c r="E18" s="641">
        <f t="shared" ref="E18" si="1">SUM(C18:D18)</f>
        <v>38</v>
      </c>
      <c r="F18" s="629">
        <v>124</v>
      </c>
      <c r="G18" s="660" t="s">
        <v>51</v>
      </c>
      <c r="H18" s="661"/>
      <c r="I18" s="662"/>
      <c r="J18" s="208"/>
      <c r="K18" s="498" t="s">
        <v>88</v>
      </c>
      <c r="L18" s="500" t="str">
        <f>F30</f>
        <v>พักการเรียน</v>
      </c>
      <c r="M18" s="501">
        <f>C30</f>
        <v>1</v>
      </c>
      <c r="N18" s="500">
        <f>D30</f>
        <v>2</v>
      </c>
      <c r="O18" s="502">
        <f>E30</f>
        <v>3</v>
      </c>
      <c r="P18" s="213"/>
    </row>
    <row r="19" spans="1:16" s="207" customFormat="1" ht="18" customHeight="1" x14ac:dyDescent="0.35">
      <c r="A19" s="674"/>
      <c r="B19" s="358" t="s">
        <v>1023</v>
      </c>
      <c r="C19" s="667"/>
      <c r="D19" s="638"/>
      <c r="E19" s="626"/>
      <c r="F19" s="628"/>
      <c r="G19" s="660"/>
      <c r="H19" s="661"/>
      <c r="I19" s="662"/>
      <c r="J19" s="208"/>
      <c r="K19" s="494"/>
      <c r="L19" s="497"/>
      <c r="M19" s="494"/>
      <c r="N19" s="494"/>
      <c r="O19" s="253"/>
      <c r="P19" s="213"/>
    </row>
    <row r="20" spans="1:16" s="207" customFormat="1" ht="18" customHeight="1" x14ac:dyDescent="0.35">
      <c r="A20" s="666" t="s">
        <v>35</v>
      </c>
      <c r="B20" s="359" t="s">
        <v>1025</v>
      </c>
      <c r="C20" s="667">
        <f>'6-9'!H48</f>
        <v>7</v>
      </c>
      <c r="D20" s="638">
        <f>'6-9'!O48</f>
        <v>25</v>
      </c>
      <c r="E20" s="641">
        <f t="shared" ref="E20" si="2">SUM(C20:D20)</f>
        <v>32</v>
      </c>
      <c r="F20" s="629">
        <v>123</v>
      </c>
      <c r="G20" s="648" t="s">
        <v>72</v>
      </c>
      <c r="H20" s="649"/>
      <c r="I20" s="650"/>
      <c r="J20" s="208"/>
      <c r="K20" s="494"/>
      <c r="L20" s="497"/>
      <c r="M20" s="494"/>
      <c r="N20" s="494"/>
      <c r="O20" s="253"/>
      <c r="P20" s="212"/>
    </row>
    <row r="21" spans="1:16" s="207" customFormat="1" ht="18" customHeight="1" x14ac:dyDescent="0.35">
      <c r="A21" s="674"/>
      <c r="B21" s="358" t="s">
        <v>90</v>
      </c>
      <c r="C21" s="667"/>
      <c r="D21" s="638"/>
      <c r="E21" s="626"/>
      <c r="F21" s="628"/>
      <c r="G21" s="648"/>
      <c r="H21" s="649"/>
      <c r="I21" s="650"/>
      <c r="J21" s="208"/>
      <c r="K21" s="494"/>
      <c r="L21" s="497"/>
      <c r="M21" s="494"/>
      <c r="N21" s="493"/>
      <c r="O21" s="503"/>
      <c r="P21" s="212"/>
    </row>
    <row r="22" spans="1:16" s="207" customFormat="1" ht="18" customHeight="1" x14ac:dyDescent="0.35">
      <c r="A22" s="666" t="s">
        <v>36</v>
      </c>
      <c r="B22" s="356" t="s">
        <v>1022</v>
      </c>
      <c r="C22" s="667">
        <f>'6-10'!H52</f>
        <v>9</v>
      </c>
      <c r="D22" s="638">
        <f>'6-10'!K52</f>
        <v>31</v>
      </c>
      <c r="E22" s="641">
        <f t="shared" ref="E22" si="3">SUM(C22:D22)</f>
        <v>40</v>
      </c>
      <c r="F22" s="629">
        <v>122</v>
      </c>
      <c r="G22" s="648" t="s">
        <v>48</v>
      </c>
      <c r="H22" s="649"/>
      <c r="I22" s="650"/>
      <c r="K22" s="494"/>
      <c r="L22" s="497"/>
      <c r="M22" s="494"/>
      <c r="N22" s="493"/>
      <c r="O22" s="503"/>
      <c r="P22" s="212"/>
    </row>
    <row r="23" spans="1:16" s="207" customFormat="1" ht="18" customHeight="1" thickBot="1" x14ac:dyDescent="0.4">
      <c r="A23" s="674"/>
      <c r="B23" s="356" t="s">
        <v>77</v>
      </c>
      <c r="C23" s="667"/>
      <c r="D23" s="638"/>
      <c r="E23" s="626"/>
      <c r="F23" s="628"/>
      <c r="G23" s="651"/>
      <c r="H23" s="652"/>
      <c r="I23" s="653"/>
      <c r="K23" s="494"/>
      <c r="L23" s="497"/>
      <c r="M23" s="494"/>
      <c r="N23" s="494"/>
      <c r="O23" s="253"/>
      <c r="P23" s="212"/>
    </row>
    <row r="24" spans="1:16" s="207" customFormat="1" ht="18" customHeight="1" x14ac:dyDescent="0.35">
      <c r="A24" s="666" t="s">
        <v>37</v>
      </c>
      <c r="B24" s="357" t="s">
        <v>1020</v>
      </c>
      <c r="C24" s="667">
        <f>'6-11'!H52</f>
        <v>15</v>
      </c>
      <c r="D24" s="638">
        <f>'6-11'!N52</f>
        <v>24</v>
      </c>
      <c r="E24" s="641">
        <f t="shared" ref="E24" si="4">SUM(C24:D24)</f>
        <v>39</v>
      </c>
      <c r="F24" s="629">
        <v>121</v>
      </c>
      <c r="G24" s="599"/>
      <c r="H24" s="600"/>
      <c r="I24" s="601"/>
      <c r="K24" s="494"/>
      <c r="L24" s="497"/>
      <c r="M24" s="494"/>
      <c r="N24" s="494"/>
      <c r="O24" s="253"/>
      <c r="P24" s="212"/>
    </row>
    <row r="25" spans="1:16" s="207" customFormat="1" ht="18" customHeight="1" x14ac:dyDescent="0.35">
      <c r="A25" s="674"/>
      <c r="B25" s="358" t="s">
        <v>1021</v>
      </c>
      <c r="C25" s="667"/>
      <c r="D25" s="638"/>
      <c r="E25" s="626"/>
      <c r="F25" s="628"/>
      <c r="G25" s="602"/>
      <c r="H25" s="603"/>
      <c r="I25" s="604"/>
      <c r="K25" s="494"/>
      <c r="L25" s="497"/>
      <c r="M25" s="494"/>
      <c r="N25" s="494"/>
      <c r="O25" s="253"/>
      <c r="P25" s="212"/>
    </row>
    <row r="26" spans="1:16" s="207" customFormat="1" ht="18" customHeight="1" x14ac:dyDescent="0.35">
      <c r="A26" s="666" t="s">
        <v>38</v>
      </c>
      <c r="B26" s="360" t="s">
        <v>1018</v>
      </c>
      <c r="C26" s="667">
        <f>'6-12'!H45</f>
        <v>8</v>
      </c>
      <c r="D26" s="638">
        <f>'6-12'!N45</f>
        <v>26</v>
      </c>
      <c r="E26" s="641">
        <f t="shared" si="0"/>
        <v>34</v>
      </c>
      <c r="F26" s="629">
        <v>532</v>
      </c>
      <c r="G26" s="645" t="s">
        <v>23</v>
      </c>
      <c r="H26" s="646"/>
      <c r="I26" s="647"/>
      <c r="K26" s="494"/>
      <c r="L26" s="497"/>
      <c r="M26" s="494"/>
      <c r="N26" s="494"/>
      <c r="O26" s="253"/>
      <c r="P26" s="212"/>
    </row>
    <row r="27" spans="1:16" s="207" customFormat="1" ht="18" customHeight="1" x14ac:dyDescent="0.35">
      <c r="A27" s="648"/>
      <c r="B27" s="356" t="s">
        <v>1019</v>
      </c>
      <c r="C27" s="673"/>
      <c r="D27" s="679"/>
      <c r="E27" s="680"/>
      <c r="F27" s="628"/>
      <c r="G27" s="645"/>
      <c r="H27" s="646"/>
      <c r="I27" s="647"/>
      <c r="K27" s="494"/>
      <c r="L27" s="497"/>
      <c r="M27" s="494"/>
      <c r="N27" s="494"/>
      <c r="O27" s="253"/>
      <c r="P27" s="212"/>
    </row>
    <row r="28" spans="1:16" s="207" customFormat="1" ht="18" customHeight="1" x14ac:dyDescent="0.35">
      <c r="A28" s="666" t="s">
        <v>56</v>
      </c>
      <c r="B28" s="360" t="s">
        <v>193</v>
      </c>
      <c r="C28" s="667">
        <f>'6-13'!H47</f>
        <v>26</v>
      </c>
      <c r="D28" s="638">
        <f>'6-13'!N47</f>
        <v>9</v>
      </c>
      <c r="E28" s="641">
        <f t="shared" ref="E28" si="5">SUM(C28:D28)</f>
        <v>35</v>
      </c>
      <c r="F28" s="681">
        <v>533</v>
      </c>
      <c r="G28" s="605">
        <v>46106</v>
      </c>
      <c r="H28" s="606"/>
      <c r="I28" s="607"/>
      <c r="K28" s="494"/>
      <c r="L28" s="497"/>
      <c r="M28" s="494"/>
      <c r="N28" s="494"/>
      <c r="O28" s="253"/>
      <c r="P28" s="212"/>
    </row>
    <row r="29" spans="1:16" s="207" customFormat="1" ht="18" customHeight="1" x14ac:dyDescent="0.35">
      <c r="A29" s="648"/>
      <c r="B29" s="356" t="s">
        <v>1024</v>
      </c>
      <c r="C29" s="673"/>
      <c r="D29" s="679"/>
      <c r="E29" s="680"/>
      <c r="F29" s="681"/>
      <c r="G29" s="605"/>
      <c r="H29" s="606"/>
      <c r="I29" s="607"/>
      <c r="K29" s="494"/>
      <c r="L29" s="497"/>
      <c r="M29" s="494"/>
      <c r="N29" s="494"/>
      <c r="O29" s="253"/>
      <c r="P29" s="212"/>
    </row>
    <row r="30" spans="1:16" s="207" customFormat="1" ht="18" customHeight="1" x14ac:dyDescent="0.35">
      <c r="A30" s="666" t="s">
        <v>88</v>
      </c>
      <c r="B30" s="361" t="s">
        <v>80</v>
      </c>
      <c r="C30" s="667">
        <f>'6-14'!H33</f>
        <v>1</v>
      </c>
      <c r="D30" s="638">
        <f>'6-14'!L33</f>
        <v>2</v>
      </c>
      <c r="E30" s="641">
        <f>SUM(C30:D30)</f>
        <v>3</v>
      </c>
      <c r="F30" s="671" t="s">
        <v>194</v>
      </c>
      <c r="G30" s="663"/>
      <c r="H30" s="664"/>
      <c r="I30" s="665"/>
      <c r="K30" s="494"/>
      <c r="L30" s="497"/>
      <c r="M30" s="494"/>
      <c r="N30" s="494"/>
      <c r="O30" s="253"/>
      <c r="P30" s="212"/>
    </row>
    <row r="31" spans="1:16" s="207" customFormat="1" ht="18" customHeight="1" thickBot="1" x14ac:dyDescent="0.4">
      <c r="A31" s="651"/>
      <c r="B31" s="362" t="s">
        <v>81</v>
      </c>
      <c r="C31" s="668"/>
      <c r="D31" s="669"/>
      <c r="E31" s="670"/>
      <c r="F31" s="672"/>
      <c r="G31" s="663"/>
      <c r="H31" s="664"/>
      <c r="I31" s="665"/>
      <c r="K31" s="494"/>
      <c r="L31" s="497"/>
      <c r="M31" s="494"/>
      <c r="N31" s="494"/>
      <c r="O31" s="253"/>
      <c r="P31" s="212"/>
    </row>
    <row r="32" spans="1:16" s="204" customFormat="1" ht="32.25" customHeight="1" thickBot="1" x14ac:dyDescent="0.45">
      <c r="A32" s="643" t="s">
        <v>21</v>
      </c>
      <c r="B32" s="644"/>
      <c r="C32" s="352">
        <f>SUM(C4:C31)</f>
        <v>211</v>
      </c>
      <c r="D32" s="353">
        <f>SUM(D4:D31)</f>
        <v>262</v>
      </c>
      <c r="E32" s="354">
        <f>SUM(E4:E31)</f>
        <v>473</v>
      </c>
      <c r="F32" s="279"/>
      <c r="G32" s="677"/>
      <c r="H32" s="677"/>
      <c r="I32" s="678"/>
      <c r="K32" s="496"/>
      <c r="L32" s="496"/>
      <c r="M32" s="496"/>
      <c r="N32" s="496"/>
      <c r="O32" s="209"/>
      <c r="P32" s="212"/>
    </row>
    <row r="33" spans="1:16" s="204" customFormat="1" ht="21" customHeight="1" x14ac:dyDescent="0.4">
      <c r="B33" s="209"/>
      <c r="K33" s="496"/>
      <c r="L33" s="496"/>
      <c r="M33" s="496"/>
      <c r="N33" s="496"/>
      <c r="O33" s="209"/>
      <c r="P33" s="212"/>
    </row>
    <row r="34" spans="1:16" hidden="1" x14ac:dyDescent="0.45">
      <c r="A34" s="203" t="str">
        <f>A4</f>
        <v>ม.6/1</v>
      </c>
      <c r="C34" s="264">
        <f>C4</f>
        <v>18</v>
      </c>
      <c r="D34" s="264">
        <f t="shared" ref="D34:F34" si="6">D4</f>
        <v>21</v>
      </c>
      <c r="E34" s="264">
        <f t="shared" si="6"/>
        <v>39</v>
      </c>
      <c r="F34" s="264">
        <f t="shared" si="6"/>
        <v>141</v>
      </c>
      <c r="K34" s="496"/>
      <c r="L34" s="496"/>
      <c r="M34" s="496"/>
      <c r="N34" s="496"/>
      <c r="O34" s="209"/>
    </row>
    <row r="35" spans="1:16" hidden="1" x14ac:dyDescent="0.45">
      <c r="A35" s="203" t="str">
        <f>A6</f>
        <v>ม.6/2</v>
      </c>
      <c r="C35" s="264">
        <f>C6</f>
        <v>14</v>
      </c>
      <c r="D35" s="264">
        <f>D6</f>
        <v>19</v>
      </c>
      <c r="E35" s="264">
        <f>E6</f>
        <v>33</v>
      </c>
      <c r="F35" s="264">
        <f>F6</f>
        <v>142</v>
      </c>
      <c r="G35" s="204"/>
    </row>
    <row r="36" spans="1:16" hidden="1" x14ac:dyDescent="0.45">
      <c r="A36" s="203" t="str">
        <f>A8</f>
        <v>ม.6/3</v>
      </c>
      <c r="C36" s="264">
        <f>C8</f>
        <v>20</v>
      </c>
      <c r="D36" s="264">
        <f>D8</f>
        <v>10</v>
      </c>
      <c r="E36" s="264">
        <f>E8</f>
        <v>30</v>
      </c>
      <c r="F36" s="264">
        <f>F8</f>
        <v>132</v>
      </c>
    </row>
    <row r="37" spans="1:16" hidden="1" x14ac:dyDescent="0.45">
      <c r="A37" s="203" t="str">
        <f>A10</f>
        <v>ม.6/4</v>
      </c>
      <c r="C37" s="264">
        <f>C10</f>
        <v>21</v>
      </c>
      <c r="D37" s="264">
        <f>D10</f>
        <v>12</v>
      </c>
      <c r="E37" s="264">
        <f>E10</f>
        <v>33</v>
      </c>
      <c r="F37" s="264">
        <f>F10</f>
        <v>133</v>
      </c>
    </row>
    <row r="38" spans="1:16" hidden="1" x14ac:dyDescent="0.45">
      <c r="A38" s="203" t="str">
        <f>A12</f>
        <v>ม.6/5</v>
      </c>
      <c r="B38" s="211"/>
      <c r="C38" s="264">
        <f>C12</f>
        <v>16</v>
      </c>
      <c r="D38" s="264">
        <f>D12</f>
        <v>20</v>
      </c>
      <c r="E38" s="264">
        <f>E12</f>
        <v>36</v>
      </c>
      <c r="F38" s="264">
        <f>F12</f>
        <v>134</v>
      </c>
    </row>
    <row r="39" spans="1:16" hidden="1" x14ac:dyDescent="0.45">
      <c r="A39" s="203" t="str">
        <f>A14</f>
        <v>ม.6/6</v>
      </c>
      <c r="B39" s="211"/>
      <c r="C39" s="264">
        <f>C14</f>
        <v>19</v>
      </c>
      <c r="D39" s="264">
        <f>D14</f>
        <v>21</v>
      </c>
      <c r="E39" s="264">
        <f>E14</f>
        <v>40</v>
      </c>
      <c r="F39" s="264">
        <f>F14</f>
        <v>135</v>
      </c>
    </row>
    <row r="40" spans="1:16" hidden="1" x14ac:dyDescent="0.45">
      <c r="A40" s="203" t="str">
        <f>A16</f>
        <v>ม.6/7</v>
      </c>
      <c r="B40" s="211"/>
      <c r="C40" s="264">
        <f>C16</f>
        <v>21</v>
      </c>
      <c r="D40" s="264">
        <f>D16</f>
        <v>20</v>
      </c>
      <c r="E40" s="264">
        <f>E16</f>
        <v>41</v>
      </c>
      <c r="F40" s="264">
        <f>F16</f>
        <v>125</v>
      </c>
    </row>
    <row r="41" spans="1:16" hidden="1" x14ac:dyDescent="0.45">
      <c r="A41" s="203" t="str">
        <f>A18</f>
        <v>ม.6/8</v>
      </c>
      <c r="B41" s="211"/>
      <c r="C41" s="264">
        <f>C18</f>
        <v>16</v>
      </c>
      <c r="D41" s="264">
        <f>D18</f>
        <v>22</v>
      </c>
      <c r="E41" s="264">
        <f>E18</f>
        <v>38</v>
      </c>
      <c r="F41" s="264">
        <f>F18</f>
        <v>124</v>
      </c>
    </row>
    <row r="42" spans="1:16" hidden="1" x14ac:dyDescent="0.45">
      <c r="A42" s="203" t="str">
        <f>A20</f>
        <v>ม.6/9</v>
      </c>
      <c r="B42" s="211"/>
      <c r="C42" s="264">
        <f>C20</f>
        <v>7</v>
      </c>
      <c r="D42" s="264">
        <f>D20</f>
        <v>25</v>
      </c>
      <c r="E42" s="264">
        <f>E20</f>
        <v>32</v>
      </c>
      <c r="F42" s="264">
        <f>F20</f>
        <v>123</v>
      </c>
    </row>
    <row r="43" spans="1:16" hidden="1" x14ac:dyDescent="0.45">
      <c r="A43" s="203" t="str">
        <f>A22</f>
        <v>ม.6/10</v>
      </c>
      <c r="B43" s="211"/>
      <c r="C43" s="264">
        <f>C22</f>
        <v>9</v>
      </c>
      <c r="D43" s="264">
        <f>D22</f>
        <v>31</v>
      </c>
      <c r="E43" s="264">
        <f>E22</f>
        <v>40</v>
      </c>
      <c r="F43" s="264">
        <f>F22</f>
        <v>122</v>
      </c>
    </row>
    <row r="44" spans="1:16" hidden="1" x14ac:dyDescent="0.45">
      <c r="A44" s="203" t="str">
        <f>A24</f>
        <v>ม.6/11</v>
      </c>
      <c r="B44" s="211"/>
      <c r="C44" s="264">
        <f>C24</f>
        <v>15</v>
      </c>
      <c r="D44" s="264">
        <f>D24</f>
        <v>24</v>
      </c>
      <c r="E44" s="264">
        <f>E24</f>
        <v>39</v>
      </c>
      <c r="F44" s="264">
        <f>F24</f>
        <v>121</v>
      </c>
    </row>
    <row r="45" spans="1:16" hidden="1" x14ac:dyDescent="0.45">
      <c r="A45" s="203" t="str">
        <f>A26</f>
        <v>ม.6/12</v>
      </c>
      <c r="B45" s="211"/>
      <c r="C45" s="264">
        <f>C26</f>
        <v>8</v>
      </c>
      <c r="D45" s="264">
        <f>D26</f>
        <v>26</v>
      </c>
      <c r="E45" s="264">
        <f>E26</f>
        <v>34</v>
      </c>
      <c r="F45" s="264">
        <f>F26</f>
        <v>532</v>
      </c>
    </row>
    <row r="46" spans="1:16" hidden="1" x14ac:dyDescent="0.45">
      <c r="A46" s="203" t="str">
        <f>A30</f>
        <v>ม.6/14</v>
      </c>
      <c r="C46" s="264">
        <f>C30</f>
        <v>1</v>
      </c>
      <c r="D46" s="264">
        <f>D30</f>
        <v>2</v>
      </c>
      <c r="E46" s="264">
        <f>E30</f>
        <v>3</v>
      </c>
      <c r="F46" s="265" t="str">
        <f>F30</f>
        <v>พักการเรียน</v>
      </c>
    </row>
    <row r="47" spans="1:16" hidden="1" x14ac:dyDescent="0.45">
      <c r="A47" s="203" t="str">
        <f>A32</f>
        <v>รวมทั้งหมด</v>
      </c>
      <c r="C47" s="264">
        <f>C32</f>
        <v>211</v>
      </c>
      <c r="D47" s="264">
        <f>D32</f>
        <v>262</v>
      </c>
      <c r="E47" s="264">
        <f>E32</f>
        <v>473</v>
      </c>
      <c r="F47" s="264"/>
    </row>
    <row r="48" spans="1:16" hidden="1" x14ac:dyDescent="0.45"/>
  </sheetData>
  <mergeCells count="105">
    <mergeCell ref="A28:A29"/>
    <mergeCell ref="C28:C29"/>
    <mergeCell ref="D28:D29"/>
    <mergeCell ref="E28:E29"/>
    <mergeCell ref="F28:F29"/>
    <mergeCell ref="E8:E9"/>
    <mergeCell ref="F12:F13"/>
    <mergeCell ref="F18:F19"/>
    <mergeCell ref="F22:F23"/>
    <mergeCell ref="F26:F27"/>
    <mergeCell ref="E12:E13"/>
    <mergeCell ref="F20:F21"/>
    <mergeCell ref="D26:D27"/>
    <mergeCell ref="E26:E27"/>
    <mergeCell ref="D20:D21"/>
    <mergeCell ref="E20:E21"/>
    <mergeCell ref="D18:D19"/>
    <mergeCell ref="E18:E19"/>
    <mergeCell ref="C14:C15"/>
    <mergeCell ref="D14:D15"/>
    <mergeCell ref="D16:D17"/>
    <mergeCell ref="D8:D9"/>
    <mergeCell ref="D10:D11"/>
    <mergeCell ref="D24:D25"/>
    <mergeCell ref="E16:E17"/>
    <mergeCell ref="E14:E15"/>
    <mergeCell ref="C16:C17"/>
    <mergeCell ref="D22:D23"/>
    <mergeCell ref="E22:E23"/>
    <mergeCell ref="D12:D13"/>
    <mergeCell ref="E10:E11"/>
    <mergeCell ref="G32:I32"/>
    <mergeCell ref="G12:G13"/>
    <mergeCell ref="G10:G11"/>
    <mergeCell ref="H12:H13"/>
    <mergeCell ref="H10:H11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A32:B32"/>
    <mergeCell ref="F24:F25"/>
    <mergeCell ref="G26:I27"/>
    <mergeCell ref="G20:I21"/>
    <mergeCell ref="G22:I23"/>
    <mergeCell ref="G16:I17"/>
    <mergeCell ref="G18:I19"/>
    <mergeCell ref="G30:I31"/>
    <mergeCell ref="A30:A31"/>
    <mergeCell ref="C30:C31"/>
    <mergeCell ref="D30:D31"/>
    <mergeCell ref="E30:E31"/>
    <mergeCell ref="F30:F31"/>
    <mergeCell ref="C26:C27"/>
    <mergeCell ref="A18:A19"/>
    <mergeCell ref="C18:C19"/>
    <mergeCell ref="A22:A23"/>
    <mergeCell ref="C22:C23"/>
    <mergeCell ref="A26:A27"/>
    <mergeCell ref="A20:A21"/>
    <mergeCell ref="C20:C21"/>
    <mergeCell ref="A24:A25"/>
    <mergeCell ref="C24:C25"/>
    <mergeCell ref="E24:E25"/>
    <mergeCell ref="A1:C1"/>
    <mergeCell ref="G2:I3"/>
    <mergeCell ref="F2:F3"/>
    <mergeCell ref="E4:E5"/>
    <mergeCell ref="F4:F5"/>
    <mergeCell ref="F6:F7"/>
    <mergeCell ref="F8:F9"/>
    <mergeCell ref="F10:F11"/>
    <mergeCell ref="I8:I9"/>
    <mergeCell ref="G4:G5"/>
    <mergeCell ref="I6:I7"/>
    <mergeCell ref="A2:A3"/>
    <mergeCell ref="B2:B3"/>
    <mergeCell ref="C2:D2"/>
    <mergeCell ref="E2:E3"/>
    <mergeCell ref="D4:D5"/>
    <mergeCell ref="D6:D7"/>
    <mergeCell ref="H6:H7"/>
    <mergeCell ref="H4:H5"/>
    <mergeCell ref="I4:I5"/>
    <mergeCell ref="E6:E7"/>
    <mergeCell ref="I10:I11"/>
    <mergeCell ref="G6:G7"/>
    <mergeCell ref="G8:G9"/>
    <mergeCell ref="H8:H9"/>
    <mergeCell ref="F14:F15"/>
    <mergeCell ref="F16:F17"/>
    <mergeCell ref="G24:I25"/>
    <mergeCell ref="G28:I29"/>
    <mergeCell ref="G14:G15"/>
    <mergeCell ref="H14:H15"/>
    <mergeCell ref="I14:I15"/>
    <mergeCell ref="I12:I13"/>
  </mergeCells>
  <phoneticPr fontId="4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5"/>
  <sheetViews>
    <sheetView topLeftCell="A8" zoomScale="130" zoomScaleNormal="130" workbookViewId="0">
      <selection activeCell="AA21" sqref="AA21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ม.6'!B6</f>
        <v>นางสาวสิรดา  เมธวลี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61</v>
      </c>
      <c r="M2" s="13" t="s">
        <v>53</v>
      </c>
      <c r="R2" s="13" t="str">
        <f>'ยอด ม.6'!B7</f>
        <v>................-.................</v>
      </c>
    </row>
    <row r="3" spans="1:40" s="14" customFormat="1" ht="17.25" customHeight="1" x14ac:dyDescent="0.5">
      <c r="A3" s="15" t="s">
        <v>40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3">
        <f>'ยอด ม.6'!F6</f>
        <v>142</v>
      </c>
      <c r="X4" s="553"/>
    </row>
    <row r="5" spans="1:40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54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87"/>
    </row>
    <row r="6" spans="1:40" s="93" customFormat="1" ht="18" customHeight="1" x14ac:dyDescent="0.5">
      <c r="A6" s="555"/>
      <c r="B6" s="557"/>
      <c r="C6" s="559"/>
      <c r="D6" s="561"/>
      <c r="E6" s="563"/>
      <c r="F6" s="564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6.350000000000001" customHeight="1" x14ac:dyDescent="0.5">
      <c r="A7" s="16">
        <v>1</v>
      </c>
      <c r="B7" s="17">
        <v>42107</v>
      </c>
      <c r="C7" s="18" t="s">
        <v>75</v>
      </c>
      <c r="D7" s="19" t="s">
        <v>278</v>
      </c>
      <c r="E7" s="20" t="s">
        <v>279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42137</v>
      </c>
      <c r="C8" s="29" t="s">
        <v>75</v>
      </c>
      <c r="D8" s="30" t="s">
        <v>280</v>
      </c>
      <c r="E8" s="31" t="s">
        <v>281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42145</v>
      </c>
      <c r="C9" s="29" t="s">
        <v>75</v>
      </c>
      <c r="D9" s="30" t="s">
        <v>282</v>
      </c>
      <c r="E9" s="31" t="s">
        <v>283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42176</v>
      </c>
      <c r="C10" s="29" t="s">
        <v>75</v>
      </c>
      <c r="D10" s="30" t="s">
        <v>284</v>
      </c>
      <c r="E10" s="31" t="s">
        <v>127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42212</v>
      </c>
      <c r="C11" s="40" t="s">
        <v>75</v>
      </c>
      <c r="D11" s="41" t="s">
        <v>285</v>
      </c>
      <c r="E11" s="42" t="s">
        <v>286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42215</v>
      </c>
      <c r="C12" s="18" t="s">
        <v>75</v>
      </c>
      <c r="D12" s="19" t="s">
        <v>287</v>
      </c>
      <c r="E12" s="20" t="s">
        <v>288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42216</v>
      </c>
      <c r="C13" s="29" t="s">
        <v>75</v>
      </c>
      <c r="D13" s="30" t="s">
        <v>289</v>
      </c>
      <c r="E13" s="31" t="s">
        <v>290</v>
      </c>
      <c r="F13" s="27" t="s">
        <v>13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42219</v>
      </c>
      <c r="C14" s="29" t="s">
        <v>75</v>
      </c>
      <c r="D14" s="30" t="s">
        <v>291</v>
      </c>
      <c r="E14" s="31" t="s">
        <v>292</v>
      </c>
      <c r="F14" s="27" t="s">
        <v>14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42221</v>
      </c>
      <c r="C15" s="29" t="s">
        <v>75</v>
      </c>
      <c r="D15" s="30" t="s">
        <v>293</v>
      </c>
      <c r="E15" s="31" t="s">
        <v>294</v>
      </c>
      <c r="F15" s="27" t="s">
        <v>15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0">
        <v>42263</v>
      </c>
      <c r="C16" s="40" t="s">
        <v>75</v>
      </c>
      <c r="D16" s="41" t="s">
        <v>295</v>
      </c>
      <c r="E16" s="42" t="s">
        <v>296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77">
        <v>42298</v>
      </c>
      <c r="C17" s="18" t="s">
        <v>75</v>
      </c>
      <c r="D17" s="19" t="s">
        <v>94</v>
      </c>
      <c r="E17" s="20" t="s">
        <v>175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42552</v>
      </c>
      <c r="C18" s="29" t="s">
        <v>75</v>
      </c>
      <c r="D18" s="30" t="s">
        <v>297</v>
      </c>
      <c r="E18" s="31" t="s">
        <v>298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44397</v>
      </c>
      <c r="C19" s="29" t="s">
        <v>75</v>
      </c>
      <c r="D19" s="51" t="s">
        <v>299</v>
      </c>
      <c r="E19" s="31" t="s">
        <v>300</v>
      </c>
      <c r="F19" s="27" t="s">
        <v>16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44398</v>
      </c>
      <c r="C20" s="29" t="s">
        <v>75</v>
      </c>
      <c r="D20" s="30" t="s">
        <v>301</v>
      </c>
      <c r="E20" s="31" t="s">
        <v>302</v>
      </c>
      <c r="F20" s="27" t="s">
        <v>17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42119</v>
      </c>
      <c r="C21" s="40" t="s">
        <v>76</v>
      </c>
      <c r="D21" s="41" t="s">
        <v>303</v>
      </c>
      <c r="E21" s="42" t="s">
        <v>304</v>
      </c>
      <c r="F21" s="38" t="s">
        <v>13</v>
      </c>
      <c r="G21" s="292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42121</v>
      </c>
      <c r="C22" s="18" t="s">
        <v>76</v>
      </c>
      <c r="D22" s="19" t="s">
        <v>305</v>
      </c>
      <c r="E22" s="20" t="s">
        <v>306</v>
      </c>
      <c r="F22" s="21" t="s">
        <v>14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42126</v>
      </c>
      <c r="C23" s="29" t="s">
        <v>76</v>
      </c>
      <c r="D23" s="30" t="s">
        <v>307</v>
      </c>
      <c r="E23" s="31" t="s">
        <v>308</v>
      </c>
      <c r="F23" s="27" t="s">
        <v>15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42154</v>
      </c>
      <c r="C24" s="29" t="s">
        <v>76</v>
      </c>
      <c r="D24" s="30" t="s">
        <v>309</v>
      </c>
      <c r="E24" s="31" t="s">
        <v>310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42156</v>
      </c>
      <c r="C25" s="29" t="s">
        <v>76</v>
      </c>
      <c r="D25" s="30" t="s">
        <v>311</v>
      </c>
      <c r="E25" s="31" t="s">
        <v>141</v>
      </c>
      <c r="F25" s="27" t="s">
        <v>17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42160</v>
      </c>
      <c r="C26" s="40" t="s">
        <v>76</v>
      </c>
      <c r="D26" s="41" t="s">
        <v>312</v>
      </c>
      <c r="E26" s="42" t="s">
        <v>313</v>
      </c>
      <c r="F26" s="38" t="s">
        <v>13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42161</v>
      </c>
      <c r="C27" s="52" t="s">
        <v>76</v>
      </c>
      <c r="D27" s="53" t="s">
        <v>123</v>
      </c>
      <c r="E27" s="54" t="s">
        <v>314</v>
      </c>
      <c r="F27" s="21" t="s">
        <v>14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42163</v>
      </c>
      <c r="C28" s="60" t="s">
        <v>76</v>
      </c>
      <c r="D28" s="30" t="s">
        <v>315</v>
      </c>
      <c r="E28" s="31" t="s">
        <v>316</v>
      </c>
      <c r="F28" s="27" t="s">
        <v>15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42168</v>
      </c>
      <c r="C29" s="29" t="s">
        <v>76</v>
      </c>
      <c r="D29" s="61" t="s">
        <v>317</v>
      </c>
      <c r="E29" s="62" t="s">
        <v>318</v>
      </c>
      <c r="F29" s="27" t="s">
        <v>16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42169</v>
      </c>
      <c r="C30" s="29" t="s">
        <v>76</v>
      </c>
      <c r="D30" s="30" t="s">
        <v>319</v>
      </c>
      <c r="E30" s="31" t="s">
        <v>320</v>
      </c>
      <c r="F30" s="27" t="s">
        <v>17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42197</v>
      </c>
      <c r="C31" s="63" t="s">
        <v>76</v>
      </c>
      <c r="D31" s="64" t="s">
        <v>321</v>
      </c>
      <c r="E31" s="65" t="s">
        <v>322</v>
      </c>
      <c r="F31" s="38" t="s">
        <v>13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42199</v>
      </c>
      <c r="C32" s="18" t="s">
        <v>76</v>
      </c>
      <c r="D32" s="19" t="s">
        <v>323</v>
      </c>
      <c r="E32" s="20" t="s">
        <v>324</v>
      </c>
      <c r="F32" s="21" t="s">
        <v>14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42202</v>
      </c>
      <c r="C33" s="29" t="s">
        <v>76</v>
      </c>
      <c r="D33" s="30" t="s">
        <v>325</v>
      </c>
      <c r="E33" s="31" t="s">
        <v>326</v>
      </c>
      <c r="F33" s="27" t="s">
        <v>15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42276</v>
      </c>
      <c r="C34" s="29" t="s">
        <v>76</v>
      </c>
      <c r="D34" s="30" t="s">
        <v>327</v>
      </c>
      <c r="E34" s="31" t="s">
        <v>288</v>
      </c>
      <c r="F34" s="27" t="s">
        <v>17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42313</v>
      </c>
      <c r="C35" s="29" t="s">
        <v>76</v>
      </c>
      <c r="D35" s="30" t="s">
        <v>114</v>
      </c>
      <c r="E35" s="31" t="s">
        <v>328</v>
      </c>
      <c r="F35" s="27" t="s">
        <v>13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42316</v>
      </c>
      <c r="C36" s="40" t="s">
        <v>76</v>
      </c>
      <c r="D36" s="41" t="s">
        <v>329</v>
      </c>
      <c r="E36" s="42" t="s">
        <v>330</v>
      </c>
      <c r="F36" s="38" t="s">
        <v>14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42330</v>
      </c>
      <c r="C37" s="52" t="s">
        <v>76</v>
      </c>
      <c r="D37" s="71" t="s">
        <v>331</v>
      </c>
      <c r="E37" s="72" t="s">
        <v>186</v>
      </c>
      <c r="F37" s="73" t="s">
        <v>15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8">
        <v>44399</v>
      </c>
      <c r="C38" s="29" t="s">
        <v>76</v>
      </c>
      <c r="D38" s="30" t="s">
        <v>332</v>
      </c>
      <c r="E38" s="31" t="s">
        <v>100</v>
      </c>
      <c r="F38" s="27" t="s">
        <v>16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">
        <v>44400</v>
      </c>
      <c r="C39" s="29" t="s">
        <v>76</v>
      </c>
      <c r="D39" s="30" t="s">
        <v>333</v>
      </c>
      <c r="E39" s="31" t="s">
        <v>334</v>
      </c>
      <c r="F39" s="27" t="s">
        <v>17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/>
      <c r="B40" s="282"/>
      <c r="C40" s="29"/>
      <c r="D40" s="30"/>
      <c r="E40" s="31"/>
      <c r="F40" s="27"/>
      <c r="G40" s="289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/>
      <c r="B41" s="288"/>
      <c r="C41" s="40"/>
      <c r="D41" s="41"/>
      <c r="E41" s="42"/>
      <c r="F41" s="38"/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hidden="1" customHeight="1" x14ac:dyDescent="0.5">
      <c r="A42" s="16"/>
      <c r="B42" s="17"/>
      <c r="C42" s="18"/>
      <c r="D42" s="19"/>
      <c r="E42" s="20"/>
      <c r="F42" s="16"/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</row>
    <row r="43" spans="1:40" s="2" customFormat="1" ht="16.350000000000001" hidden="1" customHeight="1" x14ac:dyDescent="0.5">
      <c r="A43" s="38"/>
      <c r="B43" s="39"/>
      <c r="C43" s="40"/>
      <c r="D43" s="41"/>
      <c r="E43" s="42"/>
      <c r="F43" s="38"/>
      <c r="G43" s="84"/>
      <c r="H43" s="44"/>
      <c r="I43" s="44"/>
      <c r="J43" s="44"/>
      <c r="K43" s="44"/>
      <c r="L43" s="44"/>
      <c r="M43" s="44"/>
      <c r="N43" s="44"/>
      <c r="O43" s="44"/>
      <c r="P43" s="45"/>
      <c r="Q43" s="45"/>
      <c r="R43" s="45"/>
      <c r="S43" s="45"/>
      <c r="T43" s="45"/>
      <c r="U43" s="45"/>
      <c r="V43" s="45"/>
      <c r="W43" s="45"/>
      <c r="X43" s="46"/>
      <c r="Y43" s="76"/>
      <c r="AB43" s="3"/>
      <c r="AK43" s="5"/>
      <c r="AM43" s="5"/>
      <c r="AN43" s="4"/>
    </row>
    <row r="44" spans="1:40" s="2" customFormat="1" ht="6" customHeight="1" x14ac:dyDescent="0.5">
      <c r="A44" s="78"/>
      <c r="B44" s="245"/>
      <c r="C44" s="246"/>
      <c r="D44" s="247"/>
      <c r="E44" s="247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7"/>
      <c r="Q44" s="77"/>
      <c r="R44" s="77"/>
      <c r="S44" s="77"/>
      <c r="T44" s="77"/>
      <c r="U44" s="77"/>
      <c r="V44" s="77"/>
      <c r="W44" s="77"/>
      <c r="X44" s="198"/>
      <c r="Y44" s="199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I45+O45</f>
        <v>33</v>
      </c>
      <c r="F45" s="79" t="s">
        <v>6</v>
      </c>
      <c r="G45" s="81" t="s">
        <v>11</v>
      </c>
      <c r="H45" s="81"/>
      <c r="I45" s="78">
        <f>COUNTIF($C$7:$C$43,"ช")</f>
        <v>14</v>
      </c>
      <c r="J45" s="77"/>
      <c r="K45" s="80" t="s">
        <v>8</v>
      </c>
      <c r="L45" s="81"/>
      <c r="M45" s="243" t="s">
        <v>7</v>
      </c>
      <c r="N45" s="243"/>
      <c r="O45" s="78">
        <f>COUNTIF($C$7:$C$43,"ญ")</f>
        <v>19</v>
      </c>
      <c r="P45" s="77"/>
      <c r="Q45" s="80" t="s">
        <v>8</v>
      </c>
      <c r="X45" s="77"/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48" t="s">
        <v>13</v>
      </c>
      <c r="E47" s="248">
        <f>COUNTIF($F$7:$F$43,"แดง")</f>
        <v>7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48" t="s">
        <v>14</v>
      </c>
      <c r="E48" s="248">
        <f>COUNTIF($F$7:$F$43,"เหลือง")</f>
        <v>7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48" t="s">
        <v>15</v>
      </c>
      <c r="E49" s="248">
        <f>COUNTIF($F$7:$F$43,"น้ำเงิน")</f>
        <v>6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48" t="s">
        <v>16</v>
      </c>
      <c r="E50" s="248">
        <f>COUNTIF($F$7:$F$43,"ม่วง")</f>
        <v>5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48" t="s">
        <v>17</v>
      </c>
      <c r="E51" s="248">
        <f>COUNTIF($F$7:$F$43,"ฟ้า")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48" t="s">
        <v>5</v>
      </c>
      <c r="E52" s="248">
        <f>SUM(E47:E51)</f>
        <v>33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</row>
    <row r="54" spans="1:25" s="99" customFormat="1" ht="15" customHeight="1" x14ac:dyDescent="0.5">
      <c r="B54" s="96"/>
      <c r="C54" s="97"/>
      <c r="D54" s="98"/>
      <c r="E54" s="98"/>
    </row>
    <row r="55" spans="1:25" s="99" customFormat="1" ht="15" customHeight="1" x14ac:dyDescent="0.5">
      <c r="B55" s="96"/>
      <c r="C55" s="100"/>
      <c r="D55" s="101"/>
      <c r="E55" s="10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0"/>
  <sheetViews>
    <sheetView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ม.6'!B8</f>
        <v>นางสาวนัยนชนก  เกียรติกุลพงศ์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62</v>
      </c>
      <c r="M2" s="13" t="s">
        <v>53</v>
      </c>
      <c r="R2" s="13" t="str">
        <f>'ยอด ม.6'!B9</f>
        <v>................-.................</v>
      </c>
    </row>
    <row r="3" spans="1:40" s="14" customFormat="1" ht="17.25" customHeight="1" x14ac:dyDescent="0.5">
      <c r="A3" s="15" t="s">
        <v>41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3">
        <f>'ยอด ม.6'!F8</f>
        <v>132</v>
      </c>
      <c r="X4" s="553"/>
    </row>
    <row r="5" spans="1:40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54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87"/>
    </row>
    <row r="6" spans="1:40" s="93" customFormat="1" ht="18" customHeight="1" x14ac:dyDescent="0.5">
      <c r="A6" s="555"/>
      <c r="B6" s="557"/>
      <c r="C6" s="559"/>
      <c r="D6" s="561"/>
      <c r="E6" s="563"/>
      <c r="F6" s="564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6.350000000000001" customHeight="1" x14ac:dyDescent="0.5">
      <c r="A7" s="16">
        <v>1</v>
      </c>
      <c r="B7" s="17">
        <v>42106</v>
      </c>
      <c r="C7" s="18" t="s">
        <v>75</v>
      </c>
      <c r="D7" s="19" t="s">
        <v>335</v>
      </c>
      <c r="E7" s="20" t="s">
        <v>336</v>
      </c>
      <c r="F7" s="21" t="s">
        <v>13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5"/>
      <c r="Y7" s="26"/>
    </row>
    <row r="8" spans="1:40" s="2" customFormat="1" ht="16.350000000000001" customHeight="1" x14ac:dyDescent="0.5">
      <c r="A8" s="27">
        <v>2</v>
      </c>
      <c r="B8" s="28">
        <v>42109</v>
      </c>
      <c r="C8" s="29" t="s">
        <v>75</v>
      </c>
      <c r="D8" s="30" t="s">
        <v>337</v>
      </c>
      <c r="E8" s="31" t="s">
        <v>338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6"/>
      <c r="Y8" s="37"/>
    </row>
    <row r="9" spans="1:40" s="2" customFormat="1" ht="16.350000000000001" customHeight="1" x14ac:dyDescent="0.5">
      <c r="A9" s="27">
        <v>3</v>
      </c>
      <c r="B9" s="28">
        <v>42112</v>
      </c>
      <c r="C9" s="29" t="s">
        <v>75</v>
      </c>
      <c r="D9" s="30" t="s">
        <v>339</v>
      </c>
      <c r="E9" s="31" t="s">
        <v>340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6"/>
      <c r="Y9" s="37"/>
    </row>
    <row r="10" spans="1:40" s="2" customFormat="1" ht="16.350000000000001" customHeight="1" x14ac:dyDescent="0.5">
      <c r="A10" s="27">
        <v>4</v>
      </c>
      <c r="B10" s="28">
        <v>42115</v>
      </c>
      <c r="C10" s="29" t="s">
        <v>75</v>
      </c>
      <c r="D10" s="30" t="s">
        <v>341</v>
      </c>
      <c r="E10" s="31" t="s">
        <v>342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6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42118</v>
      </c>
      <c r="C11" s="40" t="s">
        <v>75</v>
      </c>
      <c r="D11" s="41" t="s">
        <v>343</v>
      </c>
      <c r="E11" s="42" t="s">
        <v>344</v>
      </c>
      <c r="F11" s="38" t="s">
        <v>17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7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42138</v>
      </c>
      <c r="C12" s="18" t="s">
        <v>75</v>
      </c>
      <c r="D12" s="19" t="s">
        <v>345</v>
      </c>
      <c r="E12" s="20" t="s">
        <v>96</v>
      </c>
      <c r="F12" s="21" t="s">
        <v>13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5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42142</v>
      </c>
      <c r="C13" s="29" t="s">
        <v>75</v>
      </c>
      <c r="D13" s="30" t="s">
        <v>346</v>
      </c>
      <c r="E13" s="31" t="s">
        <v>347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6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42178</v>
      </c>
      <c r="C14" s="29" t="s">
        <v>75</v>
      </c>
      <c r="D14" s="30" t="s">
        <v>348</v>
      </c>
      <c r="E14" s="31" t="s">
        <v>349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6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42190</v>
      </c>
      <c r="C15" s="29" t="s">
        <v>75</v>
      </c>
      <c r="D15" s="30" t="s">
        <v>350</v>
      </c>
      <c r="E15" s="31" t="s">
        <v>351</v>
      </c>
      <c r="F15" s="27" t="s">
        <v>16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6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19">
        <v>42191</v>
      </c>
      <c r="C16" s="120" t="s">
        <v>75</v>
      </c>
      <c r="D16" s="121" t="s">
        <v>352</v>
      </c>
      <c r="E16" s="122" t="s">
        <v>129</v>
      </c>
      <c r="F16" s="123" t="s">
        <v>17</v>
      </c>
      <c r="G16" s="102"/>
      <c r="H16" s="103"/>
      <c r="I16" s="103"/>
      <c r="J16" s="103"/>
      <c r="K16" s="103"/>
      <c r="L16" s="103"/>
      <c r="M16" s="103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7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42217</v>
      </c>
      <c r="C17" s="18" t="s">
        <v>75</v>
      </c>
      <c r="D17" s="19" t="s">
        <v>353</v>
      </c>
      <c r="E17" s="20" t="s">
        <v>354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5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42218</v>
      </c>
      <c r="C18" s="29" t="s">
        <v>75</v>
      </c>
      <c r="D18" s="30" t="s">
        <v>355</v>
      </c>
      <c r="E18" s="31" t="s">
        <v>356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6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42225</v>
      </c>
      <c r="C19" s="29" t="s">
        <v>75</v>
      </c>
      <c r="D19" s="51" t="s">
        <v>357</v>
      </c>
      <c r="E19" s="31" t="s">
        <v>358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6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42244</v>
      </c>
      <c r="C20" s="29" t="s">
        <v>75</v>
      </c>
      <c r="D20" s="30" t="s">
        <v>359</v>
      </c>
      <c r="E20" s="31" t="s">
        <v>360</v>
      </c>
      <c r="F20" s="27" t="s">
        <v>16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6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42250</v>
      </c>
      <c r="C21" s="40" t="s">
        <v>75</v>
      </c>
      <c r="D21" s="41" t="s">
        <v>361</v>
      </c>
      <c r="E21" s="42" t="s">
        <v>362</v>
      </c>
      <c r="F21" s="38" t="s">
        <v>17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7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42308</v>
      </c>
      <c r="C22" s="18" t="s">
        <v>75</v>
      </c>
      <c r="D22" s="19" t="s">
        <v>363</v>
      </c>
      <c r="E22" s="20" t="s">
        <v>364</v>
      </c>
      <c r="F22" s="21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5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42341</v>
      </c>
      <c r="C23" s="29" t="s">
        <v>75</v>
      </c>
      <c r="D23" s="30" t="s">
        <v>365</v>
      </c>
      <c r="E23" s="31" t="s">
        <v>366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6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42424</v>
      </c>
      <c r="C24" s="29" t="s">
        <v>75</v>
      </c>
      <c r="D24" s="30" t="s">
        <v>367</v>
      </c>
      <c r="E24" s="31" t="s">
        <v>368</v>
      </c>
      <c r="F24" s="27" t="s">
        <v>15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6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44401</v>
      </c>
      <c r="C25" s="29" t="s">
        <v>75</v>
      </c>
      <c r="D25" s="30" t="s">
        <v>369</v>
      </c>
      <c r="E25" s="31" t="s">
        <v>370</v>
      </c>
      <c r="F25" s="27" t="s">
        <v>16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6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44402</v>
      </c>
      <c r="C26" s="40" t="s">
        <v>75</v>
      </c>
      <c r="D26" s="41" t="s">
        <v>371</v>
      </c>
      <c r="E26" s="42" t="s">
        <v>372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7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42120</v>
      </c>
      <c r="C27" s="52" t="s">
        <v>76</v>
      </c>
      <c r="D27" s="53" t="s">
        <v>373</v>
      </c>
      <c r="E27" s="54" t="s">
        <v>374</v>
      </c>
      <c r="F27" s="21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9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42127</v>
      </c>
      <c r="C28" s="60" t="s">
        <v>76</v>
      </c>
      <c r="D28" s="30" t="s">
        <v>375</v>
      </c>
      <c r="E28" s="31" t="s">
        <v>376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6"/>
      <c r="Y28" s="37"/>
    </row>
    <row r="29" spans="1:40" s="2" customFormat="1" ht="16.350000000000001" customHeight="1" x14ac:dyDescent="0.5">
      <c r="A29" s="27">
        <v>23</v>
      </c>
      <c r="B29" s="28">
        <v>42128</v>
      </c>
      <c r="C29" s="29" t="s">
        <v>76</v>
      </c>
      <c r="D29" s="61" t="s">
        <v>377</v>
      </c>
      <c r="E29" s="62" t="s">
        <v>378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6"/>
      <c r="Y29" s="37"/>
    </row>
    <row r="30" spans="1:40" s="2" customFormat="1" ht="16.350000000000001" customHeight="1" x14ac:dyDescent="0.5">
      <c r="A30" s="27">
        <v>24</v>
      </c>
      <c r="B30" s="28">
        <v>42132</v>
      </c>
      <c r="C30" s="29" t="s">
        <v>76</v>
      </c>
      <c r="D30" s="30" t="s">
        <v>379</v>
      </c>
      <c r="E30" s="31" t="s">
        <v>380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6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42133</v>
      </c>
      <c r="C31" s="63" t="s">
        <v>76</v>
      </c>
      <c r="D31" s="64" t="s">
        <v>381</v>
      </c>
      <c r="E31" s="65" t="s">
        <v>382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70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42170</v>
      </c>
      <c r="C32" s="18" t="s">
        <v>76</v>
      </c>
      <c r="D32" s="19" t="s">
        <v>383</v>
      </c>
      <c r="E32" s="20" t="s">
        <v>384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5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42205</v>
      </c>
      <c r="C33" s="29" t="s">
        <v>76</v>
      </c>
      <c r="D33" s="30" t="s">
        <v>385</v>
      </c>
      <c r="E33" s="31" t="s">
        <v>386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6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42235</v>
      </c>
      <c r="C34" s="29" t="s">
        <v>76</v>
      </c>
      <c r="D34" s="30" t="s">
        <v>387</v>
      </c>
      <c r="E34" s="31" t="s">
        <v>388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6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42236</v>
      </c>
      <c r="C35" s="29" t="s">
        <v>76</v>
      </c>
      <c r="D35" s="30" t="s">
        <v>389</v>
      </c>
      <c r="E35" s="31" t="s">
        <v>390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50">
        <v>42240</v>
      </c>
      <c r="C36" s="40" t="s">
        <v>76</v>
      </c>
      <c r="D36" s="41" t="s">
        <v>391</v>
      </c>
      <c r="E36" s="42" t="s">
        <v>392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7"/>
      <c r="Y36" s="76"/>
      <c r="AB36" s="3"/>
      <c r="AK36" s="5"/>
      <c r="AM36" s="5"/>
      <c r="AN36" s="4"/>
    </row>
    <row r="37" spans="1:40" s="2" customFormat="1" ht="6" customHeight="1" x14ac:dyDescent="0.5">
      <c r="A37" s="78"/>
      <c r="B37" s="245"/>
      <c r="C37" s="246"/>
      <c r="D37" s="247"/>
      <c r="E37" s="247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7"/>
      <c r="Q37" s="77"/>
      <c r="R37" s="77"/>
      <c r="S37" s="77"/>
      <c r="T37" s="77"/>
      <c r="U37" s="77"/>
      <c r="V37" s="77"/>
      <c r="W37" s="77"/>
      <c r="X37" s="198"/>
      <c r="Y37" s="199"/>
      <c r="AB37" s="3"/>
      <c r="AK37" s="5"/>
      <c r="AM37" s="5"/>
      <c r="AN37" s="4"/>
    </row>
    <row r="38" spans="1:40" s="2" customFormat="1" ht="16.149999999999999" customHeight="1" x14ac:dyDescent="0.5">
      <c r="A38" s="77"/>
      <c r="B38" s="81" t="s">
        <v>24</v>
      </c>
      <c r="C38" s="78"/>
      <c r="E38" s="78">
        <f>I38+O38</f>
        <v>30</v>
      </c>
      <c r="F38" s="79" t="s">
        <v>6</v>
      </c>
      <c r="G38" s="81" t="s">
        <v>11</v>
      </c>
      <c r="H38" s="81"/>
      <c r="I38" s="78">
        <f>COUNTIF($C$7:$C$36,"ช")</f>
        <v>20</v>
      </c>
      <c r="J38" s="77"/>
      <c r="K38" s="80" t="s">
        <v>8</v>
      </c>
      <c r="L38" s="81"/>
      <c r="M38" s="243" t="s">
        <v>7</v>
      </c>
      <c r="N38" s="243"/>
      <c r="O38" s="78">
        <f>COUNTIF($C$7:$C$36,"ญ")</f>
        <v>10</v>
      </c>
      <c r="P38" s="77"/>
      <c r="Q38" s="80" t="s">
        <v>8</v>
      </c>
      <c r="X38" s="77"/>
      <c r="Y38" s="77"/>
    </row>
    <row r="39" spans="1:40" s="101" customFormat="1" ht="17.100000000000001" hidden="1" customHeight="1" x14ac:dyDescent="0.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40" s="99" customFormat="1" ht="15" hidden="1" customHeight="1" x14ac:dyDescent="0.5">
      <c r="A40" s="94"/>
      <c r="B40" s="95"/>
      <c r="C40" s="94"/>
      <c r="D40" s="248" t="s">
        <v>13</v>
      </c>
      <c r="E40" s="248">
        <f>COUNTIF($F$7:$F$36,"แดง")</f>
        <v>6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40" s="99" customFormat="1" ht="15" hidden="1" customHeight="1" x14ac:dyDescent="0.5">
      <c r="A41" s="94"/>
      <c r="B41" s="95"/>
      <c r="C41" s="94"/>
      <c r="D41" s="248" t="s">
        <v>14</v>
      </c>
      <c r="E41" s="248">
        <f>COUNTIF($F$7:$F$36,"เหลือง")</f>
        <v>6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40" s="99" customFormat="1" ht="15" hidden="1" customHeight="1" x14ac:dyDescent="0.5">
      <c r="A42" s="94"/>
      <c r="B42" s="95"/>
      <c r="C42" s="94"/>
      <c r="D42" s="248" t="s">
        <v>15</v>
      </c>
      <c r="E42" s="248">
        <f>COUNTIF($F$7:$F$36,"น้ำเงิน")</f>
        <v>6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40" s="99" customFormat="1" ht="15" hidden="1" customHeight="1" x14ac:dyDescent="0.5">
      <c r="A43" s="94"/>
      <c r="B43" s="95"/>
      <c r="C43" s="94"/>
      <c r="D43" s="248" t="s">
        <v>16</v>
      </c>
      <c r="E43" s="248">
        <f>COUNTIF($F$7:$F$36,"ม่วง")</f>
        <v>6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 spans="1:40" s="99" customFormat="1" ht="15" hidden="1" customHeight="1" x14ac:dyDescent="0.5">
      <c r="A44" s="94"/>
      <c r="B44" s="95"/>
      <c r="C44" s="94"/>
      <c r="D44" s="248" t="s">
        <v>17</v>
      </c>
      <c r="E44" s="248">
        <f>COUNTIF($F$7:$F$36,"ฟ้า")</f>
        <v>6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40" s="99" customFormat="1" ht="15" hidden="1" customHeight="1" x14ac:dyDescent="0.5">
      <c r="A45" s="94"/>
      <c r="B45" s="95"/>
      <c r="C45" s="94"/>
      <c r="D45" s="248" t="s">
        <v>5</v>
      </c>
      <c r="E45" s="248">
        <f>SUM(E40:E44)</f>
        <v>30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B46" s="96"/>
      <c r="C46" s="97"/>
      <c r="D46" s="98"/>
      <c r="E46" s="98"/>
    </row>
    <row r="47" spans="1:40" s="99" customFormat="1" ht="15" customHeight="1" x14ac:dyDescent="0.5">
      <c r="B47" s="96"/>
      <c r="C47" s="97"/>
      <c r="D47" s="98"/>
      <c r="E47" s="98"/>
    </row>
    <row r="48" spans="1:40" s="99" customFormat="1" ht="15" customHeight="1" x14ac:dyDescent="0.5">
      <c r="B48" s="96"/>
      <c r="C48" s="100"/>
      <c r="D48" s="101"/>
      <c r="E48" s="101"/>
    </row>
    <row r="49" spans="2:5" s="99" customFormat="1" ht="15" customHeight="1" x14ac:dyDescent="0.5">
      <c r="B49" s="96"/>
      <c r="C49" s="97"/>
      <c r="D49" s="98"/>
      <c r="E49" s="98"/>
    </row>
    <row r="50" spans="2:5" s="99" customFormat="1" ht="15" customHeight="1" x14ac:dyDescent="0.5">
      <c r="B50" s="96"/>
      <c r="C50" s="97"/>
      <c r="D50" s="98"/>
      <c r="E50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3"/>
  <sheetViews>
    <sheetView zoomScale="130" zoomScaleNormal="130" workbookViewId="0">
      <selection activeCell="AA34" sqref="AA3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ม.6'!B10</f>
        <v>นางสาวจุฑามาศ  วงศาโรจน์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63</v>
      </c>
      <c r="M2" s="13" t="s">
        <v>53</v>
      </c>
      <c r="R2" s="13" t="str">
        <f>'ยอด ม.6'!B11</f>
        <v>นายวีรวุฒิ ภู่ท่าทอง</v>
      </c>
    </row>
    <row r="3" spans="1:40" s="14" customFormat="1" ht="17.25" customHeight="1" x14ac:dyDescent="0.5">
      <c r="A3" s="15" t="s">
        <v>26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3">
        <f>'ยอด ม.6'!F10</f>
        <v>133</v>
      </c>
      <c r="X4" s="553"/>
    </row>
    <row r="5" spans="1:40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54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87"/>
    </row>
    <row r="6" spans="1:40" s="93" customFormat="1" ht="18" customHeight="1" x14ac:dyDescent="0.5">
      <c r="A6" s="555"/>
      <c r="B6" s="557"/>
      <c r="C6" s="559"/>
      <c r="D6" s="561"/>
      <c r="E6" s="563"/>
      <c r="F6" s="564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6.350000000000001" customHeight="1" x14ac:dyDescent="0.5">
      <c r="A7" s="16">
        <v>1</v>
      </c>
      <c r="B7" s="17">
        <v>42136</v>
      </c>
      <c r="C7" s="160" t="s">
        <v>75</v>
      </c>
      <c r="D7" s="161" t="s">
        <v>393</v>
      </c>
      <c r="E7" s="162" t="s">
        <v>394</v>
      </c>
      <c r="F7" s="21" t="s">
        <v>13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42148</v>
      </c>
      <c r="C8" s="60" t="s">
        <v>75</v>
      </c>
      <c r="D8" s="61" t="s">
        <v>395</v>
      </c>
      <c r="E8" s="62" t="s">
        <v>396</v>
      </c>
      <c r="F8" s="27" t="s">
        <v>15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42149</v>
      </c>
      <c r="C9" s="60" t="s">
        <v>75</v>
      </c>
      <c r="D9" s="61" t="s">
        <v>397</v>
      </c>
      <c r="E9" s="62" t="s">
        <v>398</v>
      </c>
      <c r="F9" s="27" t="s">
        <v>16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42151</v>
      </c>
      <c r="C10" s="60" t="s">
        <v>75</v>
      </c>
      <c r="D10" s="61" t="s">
        <v>399</v>
      </c>
      <c r="E10" s="62" t="s">
        <v>400</v>
      </c>
      <c r="F10" s="27" t="s">
        <v>17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42173</v>
      </c>
      <c r="C11" s="271" t="s">
        <v>75</v>
      </c>
      <c r="D11" s="241" t="s">
        <v>401</v>
      </c>
      <c r="E11" s="242" t="s">
        <v>402</v>
      </c>
      <c r="F11" s="38" t="s">
        <v>13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42175</v>
      </c>
      <c r="C12" s="160" t="s">
        <v>75</v>
      </c>
      <c r="D12" s="161" t="s">
        <v>403</v>
      </c>
      <c r="E12" s="162" t="s">
        <v>404</v>
      </c>
      <c r="F12" s="21" t="s">
        <v>14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42186</v>
      </c>
      <c r="C13" s="60" t="s">
        <v>75</v>
      </c>
      <c r="D13" s="61" t="s">
        <v>405</v>
      </c>
      <c r="E13" s="62" t="s">
        <v>406</v>
      </c>
      <c r="F13" s="27" t="s">
        <v>17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482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42187</v>
      </c>
      <c r="C14" s="60" t="s">
        <v>75</v>
      </c>
      <c r="D14" s="61" t="s">
        <v>407</v>
      </c>
      <c r="E14" s="62" t="s">
        <v>408</v>
      </c>
      <c r="F14" s="27" t="s">
        <v>13</v>
      </c>
      <c r="G14" s="157"/>
      <c r="H14" s="33"/>
      <c r="I14" s="33"/>
      <c r="J14" s="33"/>
      <c r="K14" s="33"/>
      <c r="L14" s="85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34">
        <v>42213</v>
      </c>
      <c r="C15" s="60" t="s">
        <v>75</v>
      </c>
      <c r="D15" s="61" t="s">
        <v>409</v>
      </c>
      <c r="E15" s="62" t="s">
        <v>410</v>
      </c>
      <c r="F15" s="27" t="s">
        <v>14</v>
      </c>
      <c r="G15" s="83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88">
        <v>42220</v>
      </c>
      <c r="C16" s="271" t="s">
        <v>75</v>
      </c>
      <c r="D16" s="241" t="s">
        <v>411</v>
      </c>
      <c r="E16" s="242" t="s">
        <v>412</v>
      </c>
      <c r="F16" s="235" t="s">
        <v>15</v>
      </c>
      <c r="G16" s="236"/>
      <c r="H16" s="46"/>
      <c r="I16" s="46"/>
      <c r="J16" s="46"/>
      <c r="K16" s="46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76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7">
        <v>42254</v>
      </c>
      <c r="C17" s="240" t="s">
        <v>75</v>
      </c>
      <c r="D17" s="53" t="s">
        <v>413</v>
      </c>
      <c r="E17" s="54" t="s">
        <v>414</v>
      </c>
      <c r="F17" s="73" t="s">
        <v>16</v>
      </c>
      <c r="G17" s="88"/>
      <c r="H17" s="56"/>
      <c r="I17" s="56"/>
      <c r="J17" s="56"/>
      <c r="K17" s="56"/>
      <c r="L17" s="58"/>
      <c r="M17" s="58"/>
      <c r="N17" s="58"/>
      <c r="O17" s="58"/>
      <c r="P17" s="57"/>
      <c r="Q17" s="57"/>
      <c r="R17" s="57"/>
      <c r="S17" s="57"/>
      <c r="T17" s="57"/>
      <c r="U17" s="57"/>
      <c r="V17" s="57"/>
      <c r="W17" s="57"/>
      <c r="X17" s="58"/>
      <c r="Y17" s="193"/>
      <c r="AA17" s="252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42257</v>
      </c>
      <c r="C18" s="60" t="s">
        <v>75</v>
      </c>
      <c r="D18" s="272" t="s">
        <v>415</v>
      </c>
      <c r="E18" s="62" t="s">
        <v>416</v>
      </c>
      <c r="F18" s="27" t="s">
        <v>17</v>
      </c>
      <c r="G18" s="8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2">
        <v>42261</v>
      </c>
      <c r="C19" s="60" t="s">
        <v>75</v>
      </c>
      <c r="D19" s="61" t="s">
        <v>417</v>
      </c>
      <c r="E19" s="62" t="s">
        <v>418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552">
        <v>42307</v>
      </c>
      <c r="C20" s="60" t="s">
        <v>75</v>
      </c>
      <c r="D20" s="61" t="s">
        <v>419</v>
      </c>
      <c r="E20" s="62" t="s">
        <v>420</v>
      </c>
      <c r="F20" s="75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01">
        <v>42332</v>
      </c>
      <c r="C21" s="271" t="s">
        <v>75</v>
      </c>
      <c r="D21" s="241" t="s">
        <v>421</v>
      </c>
      <c r="E21" s="242" t="s">
        <v>422</v>
      </c>
      <c r="F21" s="38" t="s">
        <v>15</v>
      </c>
      <c r="G21" s="236"/>
      <c r="H21" s="46"/>
      <c r="I21" s="46"/>
      <c r="J21" s="46"/>
      <c r="K21" s="46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6"/>
      <c r="Y21" s="76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02">
        <v>42333</v>
      </c>
      <c r="C22" s="240" t="s">
        <v>75</v>
      </c>
      <c r="D22" s="53" t="s">
        <v>423</v>
      </c>
      <c r="E22" s="54" t="s">
        <v>424</v>
      </c>
      <c r="F22" s="73" t="s">
        <v>16</v>
      </c>
      <c r="G22" s="88"/>
      <c r="H22" s="56"/>
      <c r="I22" s="56"/>
      <c r="J22" s="56"/>
      <c r="K22" s="56"/>
      <c r="L22" s="58"/>
      <c r="M22" s="58"/>
      <c r="N22" s="58"/>
      <c r="O22" s="58"/>
      <c r="P22" s="56"/>
      <c r="Q22" s="57"/>
      <c r="R22" s="57"/>
      <c r="S22" s="57"/>
      <c r="T22" s="57"/>
      <c r="U22" s="57"/>
      <c r="V22" s="57"/>
      <c r="W22" s="57"/>
      <c r="X22" s="58"/>
      <c r="Y22" s="193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42390</v>
      </c>
      <c r="C23" s="60" t="s">
        <v>75</v>
      </c>
      <c r="D23" s="61" t="s">
        <v>425</v>
      </c>
      <c r="E23" s="62" t="s">
        <v>426</v>
      </c>
      <c r="F23" s="27" t="s">
        <v>17</v>
      </c>
      <c r="G23" s="8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44403</v>
      </c>
      <c r="C24" s="60" t="s">
        <v>75</v>
      </c>
      <c r="D24" s="61" t="s">
        <v>427</v>
      </c>
      <c r="E24" s="62" t="s">
        <v>428</v>
      </c>
      <c r="F24" s="27" t="s">
        <v>13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34">
        <v>44404</v>
      </c>
      <c r="C25" s="60" t="s">
        <v>75</v>
      </c>
      <c r="D25" s="61" t="s">
        <v>429</v>
      </c>
      <c r="E25" s="62" t="s">
        <v>430</v>
      </c>
      <c r="F25" s="27" t="s">
        <v>14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01">
        <v>44405</v>
      </c>
      <c r="C26" s="271" t="s">
        <v>75</v>
      </c>
      <c r="D26" s="241" t="s">
        <v>431</v>
      </c>
      <c r="E26" s="242" t="s">
        <v>432</v>
      </c>
      <c r="F26" s="235" t="s">
        <v>15</v>
      </c>
      <c r="G26" s="236"/>
      <c r="H26" s="46"/>
      <c r="I26" s="46"/>
      <c r="J26" s="46"/>
      <c r="K26" s="46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76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02">
        <v>44406</v>
      </c>
      <c r="C27" s="240" t="s">
        <v>75</v>
      </c>
      <c r="D27" s="53" t="s">
        <v>433</v>
      </c>
      <c r="E27" s="54" t="s">
        <v>434</v>
      </c>
      <c r="F27" s="73" t="s">
        <v>16</v>
      </c>
      <c r="G27" s="88"/>
      <c r="H27" s="56"/>
      <c r="I27" s="56"/>
      <c r="J27" s="56"/>
      <c r="K27" s="56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193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42159</v>
      </c>
      <c r="C28" s="60" t="s">
        <v>76</v>
      </c>
      <c r="D28" s="61" t="s">
        <v>435</v>
      </c>
      <c r="E28" s="62" t="s">
        <v>436</v>
      </c>
      <c r="F28" s="27" t="s">
        <v>17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42195</v>
      </c>
      <c r="C29" s="60" t="s">
        <v>76</v>
      </c>
      <c r="D29" s="61" t="s">
        <v>437</v>
      </c>
      <c r="E29" s="62" t="s">
        <v>438</v>
      </c>
      <c r="F29" s="27" t="s">
        <v>13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34">
        <v>42196</v>
      </c>
      <c r="C30" s="60" t="s">
        <v>76</v>
      </c>
      <c r="D30" s="61" t="s">
        <v>439</v>
      </c>
      <c r="E30" s="62" t="s">
        <v>440</v>
      </c>
      <c r="F30" s="27" t="s">
        <v>14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01">
        <v>42204</v>
      </c>
      <c r="C31" s="271" t="s">
        <v>76</v>
      </c>
      <c r="D31" s="241" t="s">
        <v>441</v>
      </c>
      <c r="E31" s="242" t="s">
        <v>442</v>
      </c>
      <c r="F31" s="235" t="s">
        <v>15</v>
      </c>
      <c r="G31" s="236"/>
      <c r="H31" s="46"/>
      <c r="I31" s="46"/>
      <c r="J31" s="46"/>
      <c r="K31" s="46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2">
        <v>42207</v>
      </c>
      <c r="C32" s="240" t="s">
        <v>76</v>
      </c>
      <c r="D32" s="53" t="s">
        <v>443</v>
      </c>
      <c r="E32" s="54" t="s">
        <v>444</v>
      </c>
      <c r="F32" s="73" t="s">
        <v>16</v>
      </c>
      <c r="G32" s="88"/>
      <c r="H32" s="56"/>
      <c r="I32" s="56"/>
      <c r="J32" s="56"/>
      <c r="K32" s="56"/>
      <c r="L32" s="56"/>
      <c r="M32" s="56"/>
      <c r="N32" s="56"/>
      <c r="O32" s="56"/>
      <c r="P32" s="57"/>
      <c r="Q32" s="57"/>
      <c r="R32" s="57"/>
      <c r="S32" s="57"/>
      <c r="T32" s="57"/>
      <c r="U32" s="57"/>
      <c r="V32" s="57"/>
      <c r="W32" s="57"/>
      <c r="X32" s="58"/>
      <c r="Y32" s="193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42239</v>
      </c>
      <c r="C33" s="60" t="s">
        <v>76</v>
      </c>
      <c r="D33" s="61" t="s">
        <v>445</v>
      </c>
      <c r="E33" s="62" t="s">
        <v>446</v>
      </c>
      <c r="F33" s="27" t="s">
        <v>17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42241</v>
      </c>
      <c r="C34" s="60" t="s">
        <v>76</v>
      </c>
      <c r="D34" s="61" t="s">
        <v>447</v>
      </c>
      <c r="E34" s="62" t="s">
        <v>448</v>
      </c>
      <c r="F34" s="27" t="s">
        <v>13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552">
        <v>42317</v>
      </c>
      <c r="C35" s="60" t="s">
        <v>76</v>
      </c>
      <c r="D35" s="61" t="s">
        <v>449</v>
      </c>
      <c r="E35" s="62" t="s">
        <v>450</v>
      </c>
      <c r="F35" s="27" t="s">
        <v>14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88">
        <v>42352</v>
      </c>
      <c r="C36" s="271" t="s">
        <v>76</v>
      </c>
      <c r="D36" s="241" t="s">
        <v>451</v>
      </c>
      <c r="E36" s="242" t="s">
        <v>452</v>
      </c>
      <c r="F36" s="38" t="s">
        <v>15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73">
        <v>31</v>
      </c>
      <c r="B37" s="287">
        <v>42409</v>
      </c>
      <c r="C37" s="240" t="s">
        <v>76</v>
      </c>
      <c r="D37" s="53" t="s">
        <v>453</v>
      </c>
      <c r="E37" s="54" t="s">
        <v>454</v>
      </c>
      <c r="F37" s="73" t="s">
        <v>16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193"/>
    </row>
    <row r="38" spans="1:40" s="2" customFormat="1" ht="16.350000000000001" customHeight="1" x14ac:dyDescent="0.5">
      <c r="A38" s="27">
        <v>32</v>
      </c>
      <c r="B38" s="282">
        <v>42581</v>
      </c>
      <c r="C38" s="60" t="s">
        <v>76</v>
      </c>
      <c r="D38" s="61" t="s">
        <v>455</v>
      </c>
      <c r="E38" s="62" t="s">
        <v>456</v>
      </c>
      <c r="F38" s="27" t="s">
        <v>17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">
        <v>44407</v>
      </c>
      <c r="C39" s="60" t="s">
        <v>76</v>
      </c>
      <c r="D39" s="61" t="s">
        <v>155</v>
      </c>
      <c r="E39" s="62" t="s">
        <v>457</v>
      </c>
      <c r="F39" s="27" t="s">
        <v>13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/>
      <c r="B40" s="28"/>
      <c r="C40" s="29"/>
      <c r="D40" s="30"/>
      <c r="E40" s="31"/>
      <c r="F40" s="27"/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4.25" customHeight="1" x14ac:dyDescent="0.5">
      <c r="A41" s="38"/>
      <c r="B41" s="250"/>
      <c r="C41" s="40"/>
      <c r="D41" s="41"/>
      <c r="E41" s="42"/>
      <c r="F41" s="38"/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8.25" hidden="1" customHeight="1" x14ac:dyDescent="0.5">
      <c r="A42" s="276"/>
      <c r="B42" s="245"/>
      <c r="C42" s="246"/>
      <c r="D42" s="247"/>
      <c r="E42" s="247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7"/>
      <c r="Q42" s="77"/>
      <c r="R42" s="77"/>
      <c r="S42" s="77"/>
      <c r="T42" s="77"/>
      <c r="U42" s="77"/>
      <c r="V42" s="77"/>
      <c r="W42" s="77"/>
      <c r="X42" s="198"/>
      <c r="Y42" s="199"/>
      <c r="AB42" s="3"/>
      <c r="AK42" s="5"/>
      <c r="AM42" s="5"/>
      <c r="AN42" s="4"/>
    </row>
    <row r="43" spans="1:40" s="2" customFormat="1" ht="18.75" customHeight="1" x14ac:dyDescent="0.5">
      <c r="A43" s="78"/>
      <c r="B43" s="81" t="s">
        <v>24</v>
      </c>
      <c r="C43" s="78"/>
      <c r="E43" s="78">
        <f>I43+O43</f>
        <v>33</v>
      </c>
      <c r="F43" s="79" t="s">
        <v>6</v>
      </c>
      <c r="G43" s="81" t="s">
        <v>11</v>
      </c>
      <c r="H43" s="81"/>
      <c r="I43" s="78">
        <f>COUNTIF($C$7:$C$41,"ช")</f>
        <v>21</v>
      </c>
      <c r="J43" s="77"/>
      <c r="K43" s="80" t="s">
        <v>8</v>
      </c>
      <c r="L43" s="81"/>
      <c r="M43" s="243" t="s">
        <v>7</v>
      </c>
      <c r="N43" s="243"/>
      <c r="O43" s="78">
        <f>COUNTIF($C$7:$C$41,"ญ")</f>
        <v>12</v>
      </c>
      <c r="P43" s="77"/>
      <c r="Q43" s="80" t="s">
        <v>8</v>
      </c>
      <c r="X43" s="77"/>
      <c r="Y43" s="77"/>
      <c r="AB43" s="3"/>
      <c r="AK43" s="5"/>
      <c r="AM43" s="5"/>
      <c r="AN43" s="4"/>
    </row>
    <row r="44" spans="1:40" s="2" customFormat="1" ht="16.149999999999999" customHeight="1" x14ac:dyDescent="0.5">
      <c r="A44" s="77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40" s="101" customFormat="1" ht="17.100000000000001" hidden="1" customHeight="1" x14ac:dyDescent="0.5">
      <c r="A45" s="94"/>
      <c r="B45" s="95"/>
      <c r="C45" s="94"/>
      <c r="D45" s="248" t="s">
        <v>13</v>
      </c>
      <c r="E45" s="248">
        <f>COUNTIF($F$7:$F$41,"แดง")</f>
        <v>8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A46" s="94"/>
      <c r="B46" s="95"/>
      <c r="C46" s="94"/>
      <c r="D46" s="248" t="s">
        <v>14</v>
      </c>
      <c r="E46" s="248">
        <f>COUNTIF($F$7:$F$41,"เหลือง")</f>
        <v>6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48" t="s">
        <v>15</v>
      </c>
      <c r="E47" s="248">
        <f>COUNTIF($F$7:$F$41,"น้ำเงิน")</f>
        <v>6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48" t="s">
        <v>16</v>
      </c>
      <c r="E48" s="248">
        <f>COUNTIF($F$7:$F$41,"ม่วง")</f>
        <v>6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48" t="s">
        <v>17</v>
      </c>
      <c r="E49" s="248">
        <f>COUNTIF($F$7:$F$41,"ฟ้า")</f>
        <v>7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48" t="s">
        <v>5</v>
      </c>
      <c r="E50" s="248">
        <f>SUM(E45:E49)</f>
        <v>33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6"/>
      <c r="C51" s="97"/>
      <c r="D51" s="98"/>
      <c r="E51" s="98"/>
    </row>
    <row r="52" spans="1:25" s="99" customFormat="1" ht="15" hidden="1" customHeight="1" x14ac:dyDescent="0.5">
      <c r="B52" s="96"/>
      <c r="C52" s="97"/>
      <c r="D52" s="98"/>
      <c r="E52" s="98"/>
    </row>
    <row r="53" spans="1:25" s="99" customFormat="1" ht="15" customHeight="1" x14ac:dyDescent="0.5">
      <c r="B53" s="6"/>
      <c r="C53" s="10"/>
      <c r="D53" s="12"/>
      <c r="E53" s="1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1"/>
  <sheetViews>
    <sheetView tabSelected="1" topLeftCell="A23" zoomScale="130" zoomScaleNormal="130" workbookViewId="0">
      <selection activeCell="A43" sqref="A43:F43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ม.6'!B12</f>
        <v>นางกนกพร  จันทร์แก้ว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64</v>
      </c>
      <c r="M2" s="13" t="s">
        <v>53</v>
      </c>
      <c r="R2" s="13" t="str">
        <f>'ยอด ม.6'!B13</f>
        <v>นางณัชพัฒน์  ขจรศักดิ์สิริกุล</v>
      </c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3">
        <f>'ยอด ม.6'!F12</f>
        <v>134</v>
      </c>
      <c r="X4" s="553"/>
    </row>
    <row r="5" spans="1:40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54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87"/>
    </row>
    <row r="6" spans="1:40" s="93" customFormat="1" ht="18" customHeight="1" x14ac:dyDescent="0.5">
      <c r="A6" s="555"/>
      <c r="B6" s="557"/>
      <c r="C6" s="559"/>
      <c r="D6" s="561"/>
      <c r="E6" s="563"/>
      <c r="F6" s="564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6.350000000000001" customHeight="1" x14ac:dyDescent="0.5">
      <c r="A7" s="16">
        <v>1</v>
      </c>
      <c r="B7" s="17">
        <v>42226</v>
      </c>
      <c r="C7" s="18" t="s">
        <v>75</v>
      </c>
      <c r="D7" s="19" t="s">
        <v>458</v>
      </c>
      <c r="E7" s="20" t="s">
        <v>459</v>
      </c>
      <c r="F7" s="21" t="s">
        <v>14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42247</v>
      </c>
      <c r="C8" s="29" t="s">
        <v>75</v>
      </c>
      <c r="D8" s="30" t="s">
        <v>460</v>
      </c>
      <c r="E8" s="31" t="s">
        <v>461</v>
      </c>
      <c r="F8" s="27" t="s">
        <v>15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42249</v>
      </c>
      <c r="C9" s="29" t="s">
        <v>75</v>
      </c>
      <c r="D9" s="30" t="s">
        <v>462</v>
      </c>
      <c r="E9" s="31" t="s">
        <v>463</v>
      </c>
      <c r="F9" s="27" t="s">
        <v>16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42295</v>
      </c>
      <c r="C10" s="29" t="s">
        <v>75</v>
      </c>
      <c r="D10" s="30" t="s">
        <v>464</v>
      </c>
      <c r="E10" s="31" t="s">
        <v>465</v>
      </c>
      <c r="F10" s="27" t="s">
        <v>17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42304</v>
      </c>
      <c r="C11" s="40" t="s">
        <v>75</v>
      </c>
      <c r="D11" s="41" t="s">
        <v>466</v>
      </c>
      <c r="E11" s="42" t="s">
        <v>467</v>
      </c>
      <c r="F11" s="38" t="s">
        <v>13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42334</v>
      </c>
      <c r="C12" s="18" t="s">
        <v>75</v>
      </c>
      <c r="D12" s="19" t="s">
        <v>468</v>
      </c>
      <c r="E12" s="20" t="s">
        <v>469</v>
      </c>
      <c r="F12" s="21" t="s">
        <v>14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42337</v>
      </c>
      <c r="C13" s="29" t="s">
        <v>75</v>
      </c>
      <c r="D13" s="30" t="s">
        <v>470</v>
      </c>
      <c r="E13" s="31" t="s">
        <v>471</v>
      </c>
      <c r="F13" s="27" t="s">
        <v>15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42344</v>
      </c>
      <c r="C14" s="29" t="s">
        <v>75</v>
      </c>
      <c r="D14" s="30" t="s">
        <v>136</v>
      </c>
      <c r="E14" s="31" t="s">
        <v>188</v>
      </c>
      <c r="F14" s="27" t="s">
        <v>16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42376</v>
      </c>
      <c r="C15" s="29" t="s">
        <v>75</v>
      </c>
      <c r="D15" s="30" t="s">
        <v>472</v>
      </c>
      <c r="E15" s="31" t="s">
        <v>473</v>
      </c>
      <c r="F15" s="27" t="s">
        <v>17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42382</v>
      </c>
      <c r="C16" s="40" t="s">
        <v>75</v>
      </c>
      <c r="D16" s="41" t="s">
        <v>128</v>
      </c>
      <c r="E16" s="42" t="s">
        <v>474</v>
      </c>
      <c r="F16" s="38" t="s">
        <v>13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42442</v>
      </c>
      <c r="C17" s="18" t="s">
        <v>75</v>
      </c>
      <c r="D17" s="19" t="s">
        <v>105</v>
      </c>
      <c r="E17" s="20" t="s">
        <v>475</v>
      </c>
      <c r="F17" s="21" t="s">
        <v>14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42518</v>
      </c>
      <c r="C18" s="29" t="s">
        <v>75</v>
      </c>
      <c r="D18" s="30" t="s">
        <v>91</v>
      </c>
      <c r="E18" s="31" t="s">
        <v>476</v>
      </c>
      <c r="F18" s="27" t="s">
        <v>15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42563</v>
      </c>
      <c r="C19" s="29" t="s">
        <v>75</v>
      </c>
      <c r="D19" s="51" t="s">
        <v>477</v>
      </c>
      <c r="E19" s="31" t="s">
        <v>478</v>
      </c>
      <c r="F19" s="27" t="s">
        <v>17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44408</v>
      </c>
      <c r="C20" s="29" t="s">
        <v>75</v>
      </c>
      <c r="D20" s="30" t="s">
        <v>479</v>
      </c>
      <c r="E20" s="31" t="s">
        <v>480</v>
      </c>
      <c r="F20" s="27" t="s">
        <v>13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44409</v>
      </c>
      <c r="C21" s="40" t="s">
        <v>75</v>
      </c>
      <c r="D21" s="41" t="s">
        <v>481</v>
      </c>
      <c r="E21" s="42" t="s">
        <v>482</v>
      </c>
      <c r="F21" s="38" t="s">
        <v>14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44411</v>
      </c>
      <c r="C22" s="18" t="s">
        <v>75</v>
      </c>
      <c r="D22" s="19" t="s">
        <v>483</v>
      </c>
      <c r="E22" s="20" t="s">
        <v>484</v>
      </c>
      <c r="F22" s="21" t="s">
        <v>16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42171</v>
      </c>
      <c r="C23" s="29" t="s">
        <v>76</v>
      </c>
      <c r="D23" s="30" t="s">
        <v>485</v>
      </c>
      <c r="E23" s="31" t="s">
        <v>106</v>
      </c>
      <c r="F23" s="27" t="s">
        <v>13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42193</v>
      </c>
      <c r="C24" s="29" t="s">
        <v>76</v>
      </c>
      <c r="D24" s="30" t="s">
        <v>165</v>
      </c>
      <c r="E24" s="31" t="s">
        <v>486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42201</v>
      </c>
      <c r="C25" s="29" t="s">
        <v>76</v>
      </c>
      <c r="D25" s="30" t="s">
        <v>487</v>
      </c>
      <c r="E25" s="31" t="s">
        <v>488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42265</v>
      </c>
      <c r="C26" s="40" t="s">
        <v>76</v>
      </c>
      <c r="D26" s="41" t="s">
        <v>489</v>
      </c>
      <c r="E26" s="42" t="s">
        <v>490</v>
      </c>
      <c r="F26" s="38" t="s">
        <v>16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42320</v>
      </c>
      <c r="C27" s="52" t="s">
        <v>76</v>
      </c>
      <c r="D27" s="53" t="s">
        <v>491</v>
      </c>
      <c r="E27" s="54" t="s">
        <v>492</v>
      </c>
      <c r="F27" s="21" t="s">
        <v>17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42364</v>
      </c>
      <c r="C28" s="60" t="s">
        <v>76</v>
      </c>
      <c r="D28" s="30" t="s">
        <v>157</v>
      </c>
      <c r="E28" s="31" t="s">
        <v>493</v>
      </c>
      <c r="F28" s="27" t="s">
        <v>13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42367</v>
      </c>
      <c r="C29" s="29" t="s">
        <v>76</v>
      </c>
      <c r="D29" s="61" t="s">
        <v>494</v>
      </c>
      <c r="E29" s="62" t="s">
        <v>495</v>
      </c>
      <c r="F29" s="27" t="s">
        <v>14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42397</v>
      </c>
      <c r="C30" s="29" t="s">
        <v>76</v>
      </c>
      <c r="D30" s="30" t="s">
        <v>496</v>
      </c>
      <c r="E30" s="31" t="s">
        <v>497</v>
      </c>
      <c r="F30" s="27" t="s">
        <v>15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42404</v>
      </c>
      <c r="C31" s="63" t="s">
        <v>76</v>
      </c>
      <c r="D31" s="64" t="s">
        <v>498</v>
      </c>
      <c r="E31" s="65" t="s">
        <v>499</v>
      </c>
      <c r="F31" s="38" t="s">
        <v>16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42408</v>
      </c>
      <c r="C32" s="18" t="s">
        <v>76</v>
      </c>
      <c r="D32" s="19" t="s">
        <v>500</v>
      </c>
      <c r="E32" s="20" t="s">
        <v>501</v>
      </c>
      <c r="F32" s="21" t="s">
        <v>17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42447</v>
      </c>
      <c r="C33" s="29" t="s">
        <v>76</v>
      </c>
      <c r="D33" s="30" t="s">
        <v>502</v>
      </c>
      <c r="E33" s="31" t="s">
        <v>142</v>
      </c>
      <c r="F33" s="27" t="s">
        <v>13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42459</v>
      </c>
      <c r="C34" s="29" t="s">
        <v>76</v>
      </c>
      <c r="D34" s="30" t="s">
        <v>110</v>
      </c>
      <c r="E34" s="31" t="s">
        <v>503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42460</v>
      </c>
      <c r="C35" s="29" t="s">
        <v>76</v>
      </c>
      <c r="D35" s="30" t="s">
        <v>504</v>
      </c>
      <c r="E35" s="31" t="s">
        <v>505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42528</v>
      </c>
      <c r="C36" s="40" t="s">
        <v>76</v>
      </c>
      <c r="D36" s="41" t="s">
        <v>506</v>
      </c>
      <c r="E36" s="42" t="s">
        <v>148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77">
        <v>42535</v>
      </c>
      <c r="C37" s="52" t="s">
        <v>76</v>
      </c>
      <c r="D37" s="71" t="s">
        <v>507</v>
      </c>
      <c r="E37" s="72" t="s">
        <v>508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82">
        <v>42541</v>
      </c>
      <c r="C38" s="29" t="s">
        <v>76</v>
      </c>
      <c r="D38" s="30" t="s">
        <v>109</v>
      </c>
      <c r="E38" s="31" t="s">
        <v>161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2">
        <v>42542</v>
      </c>
      <c r="C39" s="29" t="s">
        <v>76</v>
      </c>
      <c r="D39" s="30" t="s">
        <v>509</v>
      </c>
      <c r="E39" s="31" t="s">
        <v>510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2">
        <v>44413</v>
      </c>
      <c r="C40" s="29" t="s">
        <v>76</v>
      </c>
      <c r="D40" s="30" t="s">
        <v>511</v>
      </c>
      <c r="E40" s="31" t="s">
        <v>512</v>
      </c>
      <c r="F40" s="27" t="s">
        <v>17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0">
        <v>44414</v>
      </c>
      <c r="C41" s="63" t="s">
        <v>76</v>
      </c>
      <c r="D41" s="64" t="s">
        <v>513</v>
      </c>
      <c r="E41" s="65" t="s">
        <v>514</v>
      </c>
      <c r="F41" s="74" t="s">
        <v>13</v>
      </c>
      <c r="G41" s="291"/>
      <c r="H41" s="67"/>
      <c r="I41" s="67"/>
      <c r="J41" s="67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77">
        <v>45109</v>
      </c>
      <c r="C42" s="18" t="s">
        <v>76</v>
      </c>
      <c r="D42" s="19" t="s">
        <v>515</v>
      </c>
      <c r="E42" s="20" t="s">
        <v>516</v>
      </c>
      <c r="F42" s="16" t="s">
        <v>14</v>
      </c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/>
      <c r="B43" s="282"/>
      <c r="C43" s="29"/>
      <c r="D43" s="30"/>
      <c r="E43" s="31"/>
      <c r="F43" s="27"/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82"/>
      <c r="C44" s="29"/>
      <c r="D44" s="30"/>
      <c r="E44" s="31"/>
      <c r="F44" s="27"/>
      <c r="G44" s="83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82"/>
      <c r="C45" s="60"/>
      <c r="D45" s="61"/>
      <c r="E45" s="62"/>
      <c r="F45" s="75"/>
      <c r="G45" s="29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39"/>
      <c r="C46" s="40"/>
      <c r="D46" s="41"/>
      <c r="E46" s="42"/>
      <c r="F46" s="38"/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45"/>
      <c r="C47" s="246"/>
      <c r="D47" s="247"/>
      <c r="E47" s="247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198"/>
      <c r="Y47" s="199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36</v>
      </c>
      <c r="F48" s="79" t="s">
        <v>6</v>
      </c>
      <c r="G48" s="81" t="s">
        <v>11</v>
      </c>
      <c r="H48" s="81"/>
      <c r="I48" s="78">
        <f>COUNTIF($C$7:$C$46,"ช")</f>
        <v>16</v>
      </c>
      <c r="J48" s="77"/>
      <c r="K48" s="80" t="s">
        <v>8</v>
      </c>
      <c r="L48" s="81"/>
      <c r="M48" s="243" t="s">
        <v>7</v>
      </c>
      <c r="N48" s="243"/>
      <c r="O48" s="78">
        <f>COUNTIF($C$7:$C$46,"ญ")</f>
        <v>20</v>
      </c>
      <c r="P48" s="77"/>
      <c r="Q48" s="80" t="s">
        <v>8</v>
      </c>
      <c r="X48" s="77"/>
      <c r="Y48" s="77"/>
    </row>
    <row r="49" spans="1:25" s="101" customFormat="1" ht="16.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48" t="s">
        <v>13</v>
      </c>
      <c r="E50" s="248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48" t="s">
        <v>14</v>
      </c>
      <c r="E51" s="248">
        <f>COUNTIF($F$7:$F$46,"เหลือง")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48" t="s">
        <v>15</v>
      </c>
      <c r="E52" s="248">
        <f>COUNTIF($F$7:$F$46,"น้ำเงิน")</f>
        <v>7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48" t="s">
        <v>16</v>
      </c>
      <c r="E53" s="248">
        <f>COUNTIF($F$7:$F$46,"ม่วง")</f>
        <v>6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48" t="s">
        <v>17</v>
      </c>
      <c r="E54" s="248">
        <f>COUNTIF($F$7:$F$46,"ฟ้า")</f>
        <v>7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48" t="s">
        <v>5</v>
      </c>
      <c r="E55" s="248">
        <f>SUM(E50:E54)</f>
        <v>36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hidden="1" customHeight="1" x14ac:dyDescent="0.5">
      <c r="B56" s="96"/>
      <c r="C56" s="97"/>
      <c r="D56" s="98"/>
      <c r="E56" s="98"/>
    </row>
    <row r="57" spans="1:25" s="99" customFormat="1" ht="15" customHeight="1" x14ac:dyDescent="0.5">
      <c r="B57" s="96"/>
      <c r="C57" s="97"/>
      <c r="D57" s="98"/>
      <c r="E57" s="98"/>
    </row>
    <row r="58" spans="1:25" s="99" customFormat="1" ht="15" customHeight="1" x14ac:dyDescent="0.5">
      <c r="B58" s="96"/>
      <c r="C58" s="100"/>
      <c r="D58" s="101"/>
      <c r="E58" s="101"/>
    </row>
    <row r="59" spans="1:25" s="99" customFormat="1" ht="15" customHeight="1" x14ac:dyDescent="0.5">
      <c r="B59" s="96"/>
      <c r="C59" s="97"/>
      <c r="D59" s="98"/>
      <c r="E59" s="98"/>
    </row>
    <row r="60" spans="1:25" s="99" customFormat="1" ht="15" customHeight="1" x14ac:dyDescent="0.5">
      <c r="B60" s="96"/>
      <c r="C60" s="97"/>
      <c r="D60" s="98"/>
      <c r="E60" s="98"/>
    </row>
    <row r="61" spans="1:25" s="99" customFormat="1" ht="15" customHeight="1" x14ac:dyDescent="0.5">
      <c r="B61" s="96"/>
      <c r="C61" s="97"/>
      <c r="D61" s="98"/>
      <c r="E61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topLeftCell="A23"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27" width="12.7109375" style="489" bestFit="1" customWidth="1"/>
    <col min="28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ม.6'!B14</f>
        <v>นางรุจิเรศ  ทีประปาล</v>
      </c>
      <c r="AA1" s="483"/>
    </row>
    <row r="2" spans="1:40" s="13" customFormat="1" ht="18" customHeight="1" x14ac:dyDescent="0.5">
      <c r="B2" s="172" t="s">
        <v>52</v>
      </c>
      <c r="C2" s="169"/>
      <c r="D2" s="170"/>
      <c r="E2" s="171" t="s">
        <v>65</v>
      </c>
      <c r="M2" s="13" t="s">
        <v>53</v>
      </c>
      <c r="R2" s="13" t="str">
        <f>'ยอด ม.6'!B15</f>
        <v xml:space="preserve">นางกมลมาศ  นเรนทร์ราช </v>
      </c>
      <c r="AA2" s="483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484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3">
        <f>'ยอด ม.6'!F14</f>
        <v>135</v>
      </c>
      <c r="X4" s="553"/>
      <c r="AA4" s="484"/>
    </row>
    <row r="5" spans="1:40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54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87"/>
      <c r="AA5" s="485"/>
    </row>
    <row r="6" spans="1:40" s="93" customFormat="1" ht="18" customHeight="1" x14ac:dyDescent="0.5">
      <c r="A6" s="555"/>
      <c r="B6" s="557"/>
      <c r="C6" s="559"/>
      <c r="D6" s="561"/>
      <c r="E6" s="563"/>
      <c r="F6" s="564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  <c r="AA6" s="485"/>
    </row>
    <row r="7" spans="1:40" s="2" customFormat="1" ht="16.350000000000001" customHeight="1" x14ac:dyDescent="0.5">
      <c r="A7" s="16">
        <v>1</v>
      </c>
      <c r="B7" s="17">
        <v>42246</v>
      </c>
      <c r="C7" s="160" t="s">
        <v>75</v>
      </c>
      <c r="D7" s="161" t="s">
        <v>517</v>
      </c>
      <c r="E7" s="162" t="s">
        <v>518</v>
      </c>
      <c r="F7" s="21" t="s">
        <v>14</v>
      </c>
      <c r="G7" s="82"/>
      <c r="H7" s="117"/>
      <c r="I7" s="117"/>
      <c r="J7" s="117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  <c r="AA7" s="486"/>
    </row>
    <row r="8" spans="1:40" s="2" customFormat="1" ht="16.350000000000001" customHeight="1" x14ac:dyDescent="0.5">
      <c r="A8" s="27">
        <v>2</v>
      </c>
      <c r="B8" s="28">
        <v>42256</v>
      </c>
      <c r="C8" s="60" t="s">
        <v>75</v>
      </c>
      <c r="D8" s="61" t="s">
        <v>519</v>
      </c>
      <c r="E8" s="62" t="s">
        <v>520</v>
      </c>
      <c r="F8" s="27" t="s">
        <v>15</v>
      </c>
      <c r="G8" s="83"/>
      <c r="H8" s="118"/>
      <c r="I8" s="118"/>
      <c r="J8" s="118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486"/>
    </row>
    <row r="9" spans="1:40" s="2" customFormat="1" ht="16.350000000000001" customHeight="1" x14ac:dyDescent="0.5">
      <c r="A9" s="27">
        <v>3</v>
      </c>
      <c r="B9" s="28">
        <v>42289</v>
      </c>
      <c r="C9" s="60" t="s">
        <v>75</v>
      </c>
      <c r="D9" s="61" t="s">
        <v>521</v>
      </c>
      <c r="E9" s="62" t="s">
        <v>522</v>
      </c>
      <c r="F9" s="27" t="s">
        <v>16</v>
      </c>
      <c r="G9" s="83"/>
      <c r="H9" s="118"/>
      <c r="I9" s="118"/>
      <c r="J9" s="118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486"/>
    </row>
    <row r="10" spans="1:40" s="2" customFormat="1" ht="16.350000000000001" customHeight="1" x14ac:dyDescent="0.5">
      <c r="A10" s="27">
        <v>4</v>
      </c>
      <c r="B10" s="28">
        <v>42291</v>
      </c>
      <c r="C10" s="60" t="s">
        <v>75</v>
      </c>
      <c r="D10" s="61" t="s">
        <v>103</v>
      </c>
      <c r="E10" s="62" t="s">
        <v>523</v>
      </c>
      <c r="F10" s="27" t="s">
        <v>17</v>
      </c>
      <c r="G10" s="83"/>
      <c r="H10" s="118"/>
      <c r="I10" s="118"/>
      <c r="J10" s="118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48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42336</v>
      </c>
      <c r="C11" s="271" t="s">
        <v>75</v>
      </c>
      <c r="D11" s="241" t="s">
        <v>524</v>
      </c>
      <c r="E11" s="242" t="s">
        <v>525</v>
      </c>
      <c r="F11" s="38" t="s">
        <v>13</v>
      </c>
      <c r="G11" s="84"/>
      <c r="H11" s="103"/>
      <c r="I11" s="103"/>
      <c r="J11" s="103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486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42348</v>
      </c>
      <c r="C12" s="160" t="s">
        <v>75</v>
      </c>
      <c r="D12" s="161" t="s">
        <v>526</v>
      </c>
      <c r="E12" s="162" t="s">
        <v>527</v>
      </c>
      <c r="F12" s="21" t="s">
        <v>14</v>
      </c>
      <c r="G12" s="82"/>
      <c r="H12" s="117"/>
      <c r="I12" s="117"/>
      <c r="J12" s="117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48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42350</v>
      </c>
      <c r="C13" s="60" t="s">
        <v>75</v>
      </c>
      <c r="D13" s="61" t="s">
        <v>120</v>
      </c>
      <c r="E13" s="62" t="s">
        <v>528</v>
      </c>
      <c r="F13" s="27" t="s">
        <v>15</v>
      </c>
      <c r="G13" s="83"/>
      <c r="H13" s="118"/>
      <c r="I13" s="118"/>
      <c r="J13" s="118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48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42381</v>
      </c>
      <c r="C14" s="60" t="s">
        <v>75</v>
      </c>
      <c r="D14" s="61" t="s">
        <v>529</v>
      </c>
      <c r="E14" s="62" t="s">
        <v>530</v>
      </c>
      <c r="F14" s="27" t="s">
        <v>16</v>
      </c>
      <c r="G14" s="83"/>
      <c r="H14" s="118"/>
      <c r="I14" s="118"/>
      <c r="J14" s="118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48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42387</v>
      </c>
      <c r="C15" s="60" t="s">
        <v>75</v>
      </c>
      <c r="D15" s="61" t="s">
        <v>94</v>
      </c>
      <c r="E15" s="62" t="s">
        <v>531</v>
      </c>
      <c r="F15" s="27" t="s">
        <v>17</v>
      </c>
      <c r="G15" s="83"/>
      <c r="H15" s="118"/>
      <c r="I15" s="118"/>
      <c r="J15" s="118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486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0">
        <v>42428</v>
      </c>
      <c r="C16" s="271" t="s">
        <v>75</v>
      </c>
      <c r="D16" s="241" t="s">
        <v>532</v>
      </c>
      <c r="E16" s="242" t="s">
        <v>533</v>
      </c>
      <c r="F16" s="38" t="s">
        <v>13</v>
      </c>
      <c r="G16" s="84"/>
      <c r="H16" s="103"/>
      <c r="I16" s="103"/>
      <c r="J16" s="103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486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77">
        <v>42464</v>
      </c>
      <c r="C17" s="160" t="s">
        <v>75</v>
      </c>
      <c r="D17" s="161" t="s">
        <v>534</v>
      </c>
      <c r="E17" s="162" t="s">
        <v>535</v>
      </c>
      <c r="F17" s="21" t="s">
        <v>14</v>
      </c>
      <c r="G17" s="82"/>
      <c r="H17" s="117"/>
      <c r="I17" s="117"/>
      <c r="J17" s="117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48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42466</v>
      </c>
      <c r="C18" s="60" t="s">
        <v>75</v>
      </c>
      <c r="D18" s="61" t="s">
        <v>536</v>
      </c>
      <c r="E18" s="62" t="s">
        <v>537</v>
      </c>
      <c r="F18" s="27" t="s">
        <v>15</v>
      </c>
      <c r="G18" s="83"/>
      <c r="H18" s="118"/>
      <c r="I18" s="118"/>
      <c r="J18" s="118"/>
      <c r="K18" s="33"/>
      <c r="L18" s="35"/>
      <c r="M18" s="35"/>
      <c r="N18" s="35"/>
      <c r="O18" s="35"/>
      <c r="P18" s="158"/>
      <c r="Q18" s="34"/>
      <c r="R18" s="34"/>
      <c r="S18" s="34"/>
      <c r="T18" s="34"/>
      <c r="U18" s="34"/>
      <c r="V18" s="34"/>
      <c r="W18" s="34"/>
      <c r="X18" s="35"/>
      <c r="Y18" s="37"/>
      <c r="AA18" s="486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42474</v>
      </c>
      <c r="C19" s="60" t="s">
        <v>75</v>
      </c>
      <c r="D19" s="272" t="s">
        <v>538</v>
      </c>
      <c r="E19" s="62" t="s">
        <v>539</v>
      </c>
      <c r="F19" s="27" t="s">
        <v>16</v>
      </c>
      <c r="G19" s="83"/>
      <c r="H19" s="118"/>
      <c r="I19" s="118"/>
      <c r="J19" s="118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486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42508</v>
      </c>
      <c r="C20" s="60" t="s">
        <v>75</v>
      </c>
      <c r="D20" s="61" t="s">
        <v>540</v>
      </c>
      <c r="E20" s="62" t="s">
        <v>541</v>
      </c>
      <c r="F20" s="27" t="s">
        <v>17</v>
      </c>
      <c r="G20" s="83"/>
      <c r="H20" s="118"/>
      <c r="I20" s="118"/>
      <c r="J20" s="118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48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42511</v>
      </c>
      <c r="C21" s="271" t="s">
        <v>75</v>
      </c>
      <c r="D21" s="241" t="s">
        <v>542</v>
      </c>
      <c r="E21" s="242" t="s">
        <v>543</v>
      </c>
      <c r="F21" s="38" t="s">
        <v>13</v>
      </c>
      <c r="G21" s="84"/>
      <c r="H21" s="103"/>
      <c r="I21" s="103"/>
      <c r="J21" s="103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48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42524</v>
      </c>
      <c r="C22" s="160" t="s">
        <v>75</v>
      </c>
      <c r="D22" s="161" t="s">
        <v>136</v>
      </c>
      <c r="E22" s="162" t="s">
        <v>544</v>
      </c>
      <c r="F22" s="21" t="s">
        <v>14</v>
      </c>
      <c r="G22" s="82"/>
      <c r="H22" s="117"/>
      <c r="I22" s="117"/>
      <c r="J22" s="117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48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42526</v>
      </c>
      <c r="C23" s="60" t="s">
        <v>75</v>
      </c>
      <c r="D23" s="61" t="s">
        <v>545</v>
      </c>
      <c r="E23" s="62" t="s">
        <v>546</v>
      </c>
      <c r="F23" s="27" t="s">
        <v>15</v>
      </c>
      <c r="G23" s="83"/>
      <c r="H23" s="118"/>
      <c r="I23" s="118"/>
      <c r="J23" s="118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48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44415</v>
      </c>
      <c r="C24" s="60" t="s">
        <v>75</v>
      </c>
      <c r="D24" s="61" t="s">
        <v>547</v>
      </c>
      <c r="E24" s="62" t="s">
        <v>548</v>
      </c>
      <c r="F24" s="27" t="s">
        <v>16</v>
      </c>
      <c r="G24" s="83"/>
      <c r="H24" s="118"/>
      <c r="I24" s="118"/>
      <c r="J24" s="118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48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44416</v>
      </c>
      <c r="C25" s="60" t="s">
        <v>75</v>
      </c>
      <c r="D25" s="61" t="s">
        <v>203</v>
      </c>
      <c r="E25" s="62" t="s">
        <v>549</v>
      </c>
      <c r="F25" s="27" t="s">
        <v>17</v>
      </c>
      <c r="G25" s="83"/>
      <c r="H25" s="118"/>
      <c r="I25" s="118"/>
      <c r="J25" s="118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486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42270</v>
      </c>
      <c r="C26" s="271" t="s">
        <v>76</v>
      </c>
      <c r="D26" s="241" t="s">
        <v>156</v>
      </c>
      <c r="E26" s="242" t="s">
        <v>550</v>
      </c>
      <c r="F26" s="38" t="s">
        <v>13</v>
      </c>
      <c r="G26" s="84"/>
      <c r="H26" s="103"/>
      <c r="I26" s="103"/>
      <c r="J26" s="103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486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42275</v>
      </c>
      <c r="C27" s="240" t="s">
        <v>76</v>
      </c>
      <c r="D27" s="53" t="s">
        <v>551</v>
      </c>
      <c r="E27" s="54" t="s">
        <v>552</v>
      </c>
      <c r="F27" s="21" t="s">
        <v>14</v>
      </c>
      <c r="G27" s="86"/>
      <c r="H27" s="129"/>
      <c r="I27" s="129"/>
      <c r="J27" s="129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48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42281</v>
      </c>
      <c r="C28" s="60" t="s">
        <v>76</v>
      </c>
      <c r="D28" s="61" t="s">
        <v>157</v>
      </c>
      <c r="E28" s="62" t="s">
        <v>553</v>
      </c>
      <c r="F28" s="27" t="s">
        <v>15</v>
      </c>
      <c r="G28" s="83"/>
      <c r="H28" s="118"/>
      <c r="I28" s="118"/>
      <c r="J28" s="118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486"/>
    </row>
    <row r="29" spans="1:40" s="2" customFormat="1" ht="16.350000000000001" customHeight="1" x14ac:dyDescent="0.5">
      <c r="A29" s="27">
        <v>23</v>
      </c>
      <c r="B29" s="28">
        <v>42331</v>
      </c>
      <c r="C29" s="60" t="s">
        <v>76</v>
      </c>
      <c r="D29" s="61" t="s">
        <v>554</v>
      </c>
      <c r="E29" s="62" t="s">
        <v>555</v>
      </c>
      <c r="F29" s="27" t="s">
        <v>16</v>
      </c>
      <c r="G29" s="83"/>
      <c r="H29" s="118"/>
      <c r="I29" s="118"/>
      <c r="J29" s="118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486"/>
    </row>
    <row r="30" spans="1:40" s="2" customFormat="1" ht="16.350000000000001" customHeight="1" x14ac:dyDescent="0.5">
      <c r="A30" s="27">
        <v>24</v>
      </c>
      <c r="B30" s="28">
        <v>42368</v>
      </c>
      <c r="C30" s="60" t="s">
        <v>76</v>
      </c>
      <c r="D30" s="61" t="s">
        <v>556</v>
      </c>
      <c r="E30" s="62" t="s">
        <v>324</v>
      </c>
      <c r="F30" s="27" t="s">
        <v>17</v>
      </c>
      <c r="G30" s="83"/>
      <c r="H30" s="118"/>
      <c r="I30" s="118"/>
      <c r="J30" s="118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48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42418</v>
      </c>
      <c r="C31" s="504" t="s">
        <v>76</v>
      </c>
      <c r="D31" s="505" t="s">
        <v>557</v>
      </c>
      <c r="E31" s="506" t="s">
        <v>558</v>
      </c>
      <c r="F31" s="38" t="s">
        <v>13</v>
      </c>
      <c r="G31" s="87"/>
      <c r="H31" s="132"/>
      <c r="I31" s="132"/>
      <c r="J31" s="132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A31" s="48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42463</v>
      </c>
      <c r="C32" s="160" t="s">
        <v>76</v>
      </c>
      <c r="D32" s="161" t="s">
        <v>559</v>
      </c>
      <c r="E32" s="162" t="s">
        <v>560</v>
      </c>
      <c r="F32" s="21" t="s">
        <v>14</v>
      </c>
      <c r="G32" s="82"/>
      <c r="H32" s="117"/>
      <c r="I32" s="117"/>
      <c r="J32" s="117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48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42486</v>
      </c>
      <c r="C33" s="60" t="s">
        <v>76</v>
      </c>
      <c r="D33" s="61" t="s">
        <v>561</v>
      </c>
      <c r="E33" s="62" t="s">
        <v>562</v>
      </c>
      <c r="F33" s="27" t="s">
        <v>15</v>
      </c>
      <c r="G33" s="83"/>
      <c r="H33" s="118"/>
      <c r="I33" s="118"/>
      <c r="J33" s="118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48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42489</v>
      </c>
      <c r="C34" s="60" t="s">
        <v>76</v>
      </c>
      <c r="D34" s="61" t="s">
        <v>181</v>
      </c>
      <c r="E34" s="62" t="s">
        <v>563</v>
      </c>
      <c r="F34" s="27" t="s">
        <v>16</v>
      </c>
      <c r="G34" s="83"/>
      <c r="H34" s="118"/>
      <c r="I34" s="118"/>
      <c r="J34" s="118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48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42492</v>
      </c>
      <c r="C35" s="60" t="s">
        <v>76</v>
      </c>
      <c r="D35" s="61" t="s">
        <v>564</v>
      </c>
      <c r="E35" s="62" t="s">
        <v>119</v>
      </c>
      <c r="F35" s="27" t="s">
        <v>17</v>
      </c>
      <c r="G35" s="83"/>
      <c r="H35" s="118"/>
      <c r="I35" s="118"/>
      <c r="J35" s="118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48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42495</v>
      </c>
      <c r="C36" s="271" t="s">
        <v>76</v>
      </c>
      <c r="D36" s="241" t="s">
        <v>565</v>
      </c>
      <c r="E36" s="242" t="s">
        <v>566</v>
      </c>
      <c r="F36" s="38" t="s">
        <v>13</v>
      </c>
      <c r="G36" s="84"/>
      <c r="H36" s="103"/>
      <c r="I36" s="103"/>
      <c r="J36" s="103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A36" s="48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42502</v>
      </c>
      <c r="C37" s="240" t="s">
        <v>76</v>
      </c>
      <c r="D37" s="53" t="s">
        <v>567</v>
      </c>
      <c r="E37" s="54" t="s">
        <v>568</v>
      </c>
      <c r="F37" s="73" t="s">
        <v>14</v>
      </c>
      <c r="G37" s="88"/>
      <c r="H37" s="104"/>
      <c r="I37" s="104"/>
      <c r="J37" s="104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486"/>
    </row>
    <row r="38" spans="1:40" s="2" customFormat="1" ht="16.350000000000001" customHeight="1" x14ac:dyDescent="0.5">
      <c r="A38" s="27">
        <v>32</v>
      </c>
      <c r="B38" s="282">
        <v>42529</v>
      </c>
      <c r="C38" s="60" t="s">
        <v>76</v>
      </c>
      <c r="D38" s="61" t="s">
        <v>303</v>
      </c>
      <c r="E38" s="62" t="s">
        <v>569</v>
      </c>
      <c r="F38" s="27" t="s">
        <v>15</v>
      </c>
      <c r="G38" s="83"/>
      <c r="H38" s="118"/>
      <c r="I38" s="118"/>
      <c r="J38" s="118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486"/>
    </row>
    <row r="39" spans="1:40" s="2" customFormat="1" ht="16.350000000000001" customHeight="1" x14ac:dyDescent="0.5">
      <c r="A39" s="27">
        <v>33</v>
      </c>
      <c r="B39" s="282">
        <v>42530</v>
      </c>
      <c r="C39" s="60" t="s">
        <v>76</v>
      </c>
      <c r="D39" s="61" t="s">
        <v>570</v>
      </c>
      <c r="E39" s="62" t="s">
        <v>571</v>
      </c>
      <c r="F39" s="27" t="s">
        <v>16</v>
      </c>
      <c r="G39" s="83"/>
      <c r="H39" s="118"/>
      <c r="I39" s="118"/>
      <c r="J39" s="118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48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2">
        <v>42532</v>
      </c>
      <c r="C40" s="60" t="s">
        <v>76</v>
      </c>
      <c r="D40" s="61" t="s">
        <v>572</v>
      </c>
      <c r="E40" s="62" t="s">
        <v>573</v>
      </c>
      <c r="F40" s="27" t="s">
        <v>17</v>
      </c>
      <c r="G40" s="83"/>
      <c r="H40" s="118"/>
      <c r="I40" s="118"/>
      <c r="J40" s="118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48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0">
        <v>42540</v>
      </c>
      <c r="C41" s="504" t="s">
        <v>76</v>
      </c>
      <c r="D41" s="505" t="s">
        <v>574</v>
      </c>
      <c r="E41" s="506" t="s">
        <v>127</v>
      </c>
      <c r="F41" s="74" t="s">
        <v>13</v>
      </c>
      <c r="G41" s="87"/>
      <c r="H41" s="132"/>
      <c r="I41" s="132"/>
      <c r="J41" s="132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486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77">
        <v>42576</v>
      </c>
      <c r="C42" s="160" t="s">
        <v>76</v>
      </c>
      <c r="D42" s="161" t="s">
        <v>575</v>
      </c>
      <c r="E42" s="162" t="s">
        <v>188</v>
      </c>
      <c r="F42" s="16" t="s">
        <v>14</v>
      </c>
      <c r="G42" s="89"/>
      <c r="H42" s="139"/>
      <c r="I42" s="139"/>
      <c r="J42" s="13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49"/>
      <c r="Y42" s="26"/>
      <c r="AA42" s="48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82">
        <v>44417</v>
      </c>
      <c r="C43" s="60" t="s">
        <v>76</v>
      </c>
      <c r="D43" s="61" t="s">
        <v>576</v>
      </c>
      <c r="E43" s="62" t="s">
        <v>577</v>
      </c>
      <c r="F43" s="27" t="s">
        <v>15</v>
      </c>
      <c r="G43" s="83"/>
      <c r="H43" s="118"/>
      <c r="I43" s="118"/>
      <c r="J43" s="118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3"/>
      <c r="Y43" s="37"/>
      <c r="AA43" s="486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82">
        <v>44418</v>
      </c>
      <c r="C44" s="60" t="s">
        <v>76</v>
      </c>
      <c r="D44" s="61" t="s">
        <v>578</v>
      </c>
      <c r="E44" s="62" t="s">
        <v>579</v>
      </c>
      <c r="F44" s="27" t="s">
        <v>16</v>
      </c>
      <c r="G44" s="507"/>
      <c r="H44" s="118"/>
      <c r="I44" s="118"/>
      <c r="J44" s="118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3"/>
      <c r="Y44" s="37"/>
      <c r="AA44" s="486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82">
        <v>44419</v>
      </c>
      <c r="C45" s="60" t="s">
        <v>76</v>
      </c>
      <c r="D45" s="61" t="s">
        <v>580</v>
      </c>
      <c r="E45" s="62" t="s">
        <v>581</v>
      </c>
      <c r="F45" s="27" t="s">
        <v>17</v>
      </c>
      <c r="G45" s="508"/>
      <c r="H45" s="118"/>
      <c r="I45" s="118"/>
      <c r="J45" s="118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3"/>
      <c r="Y45" s="37"/>
      <c r="AA45" s="486"/>
      <c r="AB45" s="3"/>
      <c r="AC45" s="490"/>
      <c r="AK45" s="5"/>
      <c r="AM45" s="5"/>
      <c r="AN45" s="4"/>
    </row>
    <row r="46" spans="1:40" s="2" customFormat="1" ht="16.350000000000001" customHeight="1" x14ac:dyDescent="0.5">
      <c r="A46" s="38">
        <v>40</v>
      </c>
      <c r="B46" s="250">
        <v>44420</v>
      </c>
      <c r="C46" s="271" t="s">
        <v>76</v>
      </c>
      <c r="D46" s="241" t="s">
        <v>582</v>
      </c>
      <c r="E46" s="242" t="s">
        <v>583</v>
      </c>
      <c r="F46" s="38" t="s">
        <v>13</v>
      </c>
      <c r="G46" s="509"/>
      <c r="H46" s="103"/>
      <c r="I46" s="103"/>
      <c r="J46" s="103"/>
      <c r="K46" s="103"/>
      <c r="L46" s="103"/>
      <c r="M46" s="103"/>
      <c r="N46" s="103"/>
      <c r="O46" s="103"/>
      <c r="P46" s="278"/>
      <c r="Q46" s="45"/>
      <c r="R46" s="45"/>
      <c r="S46" s="45"/>
      <c r="T46" s="45"/>
      <c r="U46" s="45"/>
      <c r="V46" s="45"/>
      <c r="W46" s="45"/>
      <c r="X46" s="44"/>
      <c r="Y46" s="76"/>
      <c r="AA46" s="486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45"/>
      <c r="C47" s="246"/>
      <c r="D47" s="247"/>
      <c r="E47" s="247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198"/>
      <c r="Y47" s="199"/>
      <c r="AA47" s="486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40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3" t="s">
        <v>7</v>
      </c>
      <c r="N48" s="243"/>
      <c r="O48" s="78">
        <f>COUNTIF($C$7:$C$46,"ญ")</f>
        <v>21</v>
      </c>
      <c r="P48" s="77"/>
      <c r="Q48" s="80" t="s">
        <v>8</v>
      </c>
      <c r="X48" s="77"/>
      <c r="Y48" s="77"/>
      <c r="AA48" s="486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487"/>
    </row>
    <row r="50" spans="1:27" s="99" customFormat="1" ht="15" hidden="1" customHeight="1" x14ac:dyDescent="0.5">
      <c r="A50" s="94"/>
      <c r="B50" s="95"/>
      <c r="C50" s="94"/>
      <c r="D50" s="248" t="s">
        <v>13</v>
      </c>
      <c r="E50" s="248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488"/>
    </row>
    <row r="51" spans="1:27" s="99" customFormat="1" ht="15" hidden="1" customHeight="1" x14ac:dyDescent="0.5">
      <c r="A51" s="94"/>
      <c r="B51" s="95"/>
      <c r="C51" s="94"/>
      <c r="D51" s="248" t="s">
        <v>14</v>
      </c>
      <c r="E51" s="248">
        <f>COUNTIF($F$7:$F$46,"เหลือง")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488"/>
    </row>
    <row r="52" spans="1:27" s="99" customFormat="1" ht="15" hidden="1" customHeight="1" x14ac:dyDescent="0.5">
      <c r="A52" s="94"/>
      <c r="B52" s="95"/>
      <c r="C52" s="94"/>
      <c r="D52" s="248" t="s">
        <v>15</v>
      </c>
      <c r="E52" s="248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488"/>
    </row>
    <row r="53" spans="1:27" s="99" customFormat="1" ht="15" hidden="1" customHeight="1" x14ac:dyDescent="0.5">
      <c r="A53" s="94"/>
      <c r="B53" s="95"/>
      <c r="C53" s="94"/>
      <c r="D53" s="248" t="s">
        <v>16</v>
      </c>
      <c r="E53" s="248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488"/>
    </row>
    <row r="54" spans="1:27" s="99" customFormat="1" ht="15" hidden="1" customHeight="1" x14ac:dyDescent="0.5">
      <c r="A54" s="94"/>
      <c r="B54" s="95"/>
      <c r="C54" s="94"/>
      <c r="D54" s="248" t="s">
        <v>17</v>
      </c>
      <c r="E54" s="248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488"/>
    </row>
    <row r="55" spans="1:27" s="99" customFormat="1" ht="15" hidden="1" customHeight="1" x14ac:dyDescent="0.5">
      <c r="A55" s="94"/>
      <c r="B55" s="95"/>
      <c r="C55" s="94"/>
      <c r="D55" s="248" t="s">
        <v>5</v>
      </c>
      <c r="E55" s="248">
        <f>SUM(E50:E54)</f>
        <v>40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488"/>
    </row>
    <row r="56" spans="1:27" s="99" customFormat="1" ht="15" customHeight="1" x14ac:dyDescent="0.5">
      <c r="B56" s="96"/>
      <c r="C56" s="97"/>
      <c r="D56" s="98"/>
      <c r="E56" s="98"/>
      <c r="AA56" s="488"/>
    </row>
    <row r="57" spans="1:27" s="99" customFormat="1" ht="15" customHeight="1" x14ac:dyDescent="0.5">
      <c r="B57" s="96"/>
      <c r="C57" s="97"/>
      <c r="D57" s="98"/>
      <c r="E57" s="98"/>
      <c r="AA57" s="488"/>
    </row>
    <row r="58" spans="1:27" ht="15" customHeight="1" x14ac:dyDescent="0.5">
      <c r="C58" s="10"/>
      <c r="D58" s="12"/>
      <c r="E58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1"/>
  <sheetViews>
    <sheetView topLeftCell="A23"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27" width="12.7109375" style="489" bestFit="1" customWidth="1"/>
    <col min="28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ม.6'!B16</f>
        <v>นางอัมภาพร  พาภักดี</v>
      </c>
      <c r="AA1" s="483"/>
    </row>
    <row r="2" spans="1:40" s="13" customFormat="1" ht="18" customHeight="1" x14ac:dyDescent="0.5">
      <c r="B2" s="172" t="s">
        <v>52</v>
      </c>
      <c r="C2" s="169"/>
      <c r="D2" s="170"/>
      <c r="E2" s="171" t="s">
        <v>66</v>
      </c>
      <c r="M2" s="13" t="s">
        <v>53</v>
      </c>
      <c r="R2" s="13" t="str">
        <f>'ยอด ม.6'!B17</f>
        <v xml:space="preserve">นางโสภา อุดมพิทยาคม </v>
      </c>
      <c r="AA2" s="483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484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3">
        <f>'ยอด ม.6'!F16</f>
        <v>125</v>
      </c>
      <c r="X4" s="553"/>
      <c r="AA4" s="484"/>
    </row>
    <row r="5" spans="1:40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54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79"/>
      <c r="AA5" s="485"/>
    </row>
    <row r="6" spans="1:40" s="93" customFormat="1" ht="18" customHeight="1" x14ac:dyDescent="0.5">
      <c r="A6" s="564"/>
      <c r="B6" s="557"/>
      <c r="C6" s="567"/>
      <c r="D6" s="568"/>
      <c r="E6" s="569"/>
      <c r="F6" s="564"/>
      <c r="G6" s="180"/>
      <c r="H6" s="215"/>
      <c r="I6" s="215"/>
      <c r="J6" s="215"/>
      <c r="K6" s="215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49"/>
      <c r="X6" s="190"/>
      <c r="Y6" s="184"/>
      <c r="AA6" s="485"/>
    </row>
    <row r="7" spans="1:40" s="2" customFormat="1" ht="16.350000000000001" customHeight="1" x14ac:dyDescent="0.5">
      <c r="A7" s="73">
        <v>1</v>
      </c>
      <c r="B7" s="202">
        <v>41944</v>
      </c>
      <c r="C7" s="240" t="s">
        <v>75</v>
      </c>
      <c r="D7" s="53" t="s">
        <v>584</v>
      </c>
      <c r="E7" s="54" t="s">
        <v>585</v>
      </c>
      <c r="F7" s="73" t="s">
        <v>14</v>
      </c>
      <c r="G7" s="88"/>
      <c r="H7" s="56"/>
      <c r="I7" s="56"/>
      <c r="J7" s="56"/>
      <c r="K7" s="56"/>
      <c r="L7" s="56"/>
      <c r="M7" s="56"/>
      <c r="N7" s="56"/>
      <c r="O7" s="56"/>
      <c r="P7" s="57"/>
      <c r="Q7" s="57"/>
      <c r="R7" s="57"/>
      <c r="S7" s="57"/>
      <c r="T7" s="57"/>
      <c r="U7" s="57"/>
      <c r="V7" s="57"/>
      <c r="W7" s="57"/>
      <c r="X7" s="58"/>
      <c r="Y7" s="193"/>
      <c r="AA7" s="486"/>
    </row>
    <row r="8" spans="1:40" s="2" customFormat="1" ht="16.350000000000001" customHeight="1" x14ac:dyDescent="0.5">
      <c r="A8" s="27">
        <v>2</v>
      </c>
      <c r="B8" s="28">
        <v>42192</v>
      </c>
      <c r="C8" s="60" t="s">
        <v>75</v>
      </c>
      <c r="D8" s="61" t="s">
        <v>586</v>
      </c>
      <c r="E8" s="62" t="s">
        <v>174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486"/>
    </row>
    <row r="9" spans="1:40" s="2" customFormat="1" ht="16.350000000000001" customHeight="1" x14ac:dyDescent="0.5">
      <c r="A9" s="27">
        <v>3</v>
      </c>
      <c r="B9" s="28">
        <v>42288</v>
      </c>
      <c r="C9" s="60" t="s">
        <v>75</v>
      </c>
      <c r="D9" s="61" t="s">
        <v>587</v>
      </c>
      <c r="E9" s="62" t="s">
        <v>134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486"/>
      <c r="AB9" s="3"/>
      <c r="AK9" s="5"/>
      <c r="AM9" s="5"/>
      <c r="AN9" s="4"/>
    </row>
    <row r="10" spans="1:40" s="2" customFormat="1" ht="16.350000000000001" customHeight="1" x14ac:dyDescent="0.5">
      <c r="A10" s="27">
        <v>4</v>
      </c>
      <c r="B10" s="234">
        <v>42292</v>
      </c>
      <c r="C10" s="60" t="s">
        <v>75</v>
      </c>
      <c r="D10" s="61" t="s">
        <v>588</v>
      </c>
      <c r="E10" s="62" t="s">
        <v>589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48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42297</v>
      </c>
      <c r="C11" s="271" t="s">
        <v>75</v>
      </c>
      <c r="D11" s="241" t="s">
        <v>590</v>
      </c>
      <c r="E11" s="242" t="s">
        <v>330</v>
      </c>
      <c r="F11" s="235" t="s">
        <v>17</v>
      </c>
      <c r="G11" s="236"/>
      <c r="H11" s="46"/>
      <c r="I11" s="46"/>
      <c r="J11" s="46"/>
      <c r="K11" s="46"/>
      <c r="L11" s="46"/>
      <c r="M11" s="46"/>
      <c r="N11" s="46"/>
      <c r="O11" s="46"/>
      <c r="P11" s="45"/>
      <c r="Q11" s="45"/>
      <c r="R11" s="45"/>
      <c r="S11" s="45"/>
      <c r="T11" s="45"/>
      <c r="U11" s="45"/>
      <c r="V11" s="45"/>
      <c r="W11" s="45"/>
      <c r="X11" s="46"/>
      <c r="Y11" s="76"/>
      <c r="AA11" s="486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02">
        <v>42299</v>
      </c>
      <c r="C12" s="240" t="s">
        <v>75</v>
      </c>
      <c r="D12" s="53" t="s">
        <v>167</v>
      </c>
      <c r="E12" s="54" t="s">
        <v>591</v>
      </c>
      <c r="F12" s="73" t="s">
        <v>13</v>
      </c>
      <c r="G12" s="88"/>
      <c r="H12" s="56"/>
      <c r="I12" s="56"/>
      <c r="J12" s="56"/>
      <c r="K12" s="56"/>
      <c r="L12" s="56"/>
      <c r="M12" s="56"/>
      <c r="N12" s="56"/>
      <c r="O12" s="56"/>
      <c r="P12" s="57"/>
      <c r="Q12" s="57"/>
      <c r="R12" s="57"/>
      <c r="S12" s="57"/>
      <c r="T12" s="57"/>
      <c r="U12" s="57"/>
      <c r="V12" s="57"/>
      <c r="W12" s="57"/>
      <c r="X12" s="58"/>
      <c r="Y12" s="193"/>
      <c r="AA12" s="48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42335</v>
      </c>
      <c r="C13" s="60" t="s">
        <v>75</v>
      </c>
      <c r="D13" s="61" t="s">
        <v>592</v>
      </c>
      <c r="E13" s="62" t="s">
        <v>593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48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42339</v>
      </c>
      <c r="C14" s="60" t="s">
        <v>75</v>
      </c>
      <c r="D14" s="61" t="s">
        <v>594</v>
      </c>
      <c r="E14" s="62" t="s">
        <v>595</v>
      </c>
      <c r="F14" s="27" t="s">
        <v>15</v>
      </c>
      <c r="G14" s="83"/>
      <c r="H14" s="33"/>
      <c r="I14" s="33"/>
      <c r="J14" s="33"/>
      <c r="K14" s="33"/>
      <c r="L14" s="85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48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42380</v>
      </c>
      <c r="C15" s="60" t="s">
        <v>75</v>
      </c>
      <c r="D15" s="61" t="s">
        <v>596</v>
      </c>
      <c r="E15" s="62" t="s">
        <v>597</v>
      </c>
      <c r="F15" s="27" t="s">
        <v>16</v>
      </c>
      <c r="G15" s="83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486"/>
      <c r="AB15" s="3"/>
      <c r="AK15" s="5"/>
      <c r="AM15" s="5"/>
      <c r="AN15" s="4"/>
    </row>
    <row r="16" spans="1:40" s="2" customFormat="1" ht="16.350000000000001" customHeight="1" x14ac:dyDescent="0.5">
      <c r="A16" s="219">
        <v>10</v>
      </c>
      <c r="B16" s="230">
        <v>42385</v>
      </c>
      <c r="C16" s="510" t="s">
        <v>75</v>
      </c>
      <c r="D16" s="511" t="s">
        <v>598</v>
      </c>
      <c r="E16" s="512" t="s">
        <v>182</v>
      </c>
      <c r="F16" s="237" t="s">
        <v>17</v>
      </c>
      <c r="G16" s="238"/>
      <c r="H16" s="239"/>
      <c r="I16" s="239"/>
      <c r="J16" s="239"/>
      <c r="K16" s="239"/>
      <c r="L16" s="226"/>
      <c r="M16" s="226"/>
      <c r="N16" s="226"/>
      <c r="O16" s="226"/>
      <c r="P16" s="227"/>
      <c r="Q16" s="227"/>
      <c r="R16" s="227"/>
      <c r="S16" s="227"/>
      <c r="T16" s="227"/>
      <c r="U16" s="227"/>
      <c r="V16" s="227"/>
      <c r="W16" s="227"/>
      <c r="X16" s="239"/>
      <c r="Y16" s="228"/>
      <c r="AA16" s="486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02">
        <v>42391</v>
      </c>
      <c r="C17" s="240" t="s">
        <v>75</v>
      </c>
      <c r="D17" s="53" t="s">
        <v>599</v>
      </c>
      <c r="E17" s="54" t="s">
        <v>600</v>
      </c>
      <c r="F17" s="73" t="s">
        <v>13</v>
      </c>
      <c r="G17" s="88"/>
      <c r="H17" s="56"/>
      <c r="I17" s="56"/>
      <c r="J17" s="56"/>
      <c r="K17" s="56"/>
      <c r="L17" s="58"/>
      <c r="M17" s="58"/>
      <c r="N17" s="58"/>
      <c r="O17" s="58"/>
      <c r="P17" s="57"/>
      <c r="Q17" s="57"/>
      <c r="R17" s="57"/>
      <c r="S17" s="57"/>
      <c r="T17" s="57"/>
      <c r="U17" s="57"/>
      <c r="V17" s="57"/>
      <c r="W17" s="57"/>
      <c r="X17" s="58"/>
      <c r="Y17" s="193"/>
      <c r="AA17" s="48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42393</v>
      </c>
      <c r="C18" s="60" t="s">
        <v>75</v>
      </c>
      <c r="D18" s="272" t="s">
        <v>601</v>
      </c>
      <c r="E18" s="62" t="s">
        <v>602</v>
      </c>
      <c r="F18" s="27" t="s">
        <v>14</v>
      </c>
      <c r="G18" s="8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491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42425</v>
      </c>
      <c r="C19" s="60" t="s">
        <v>75</v>
      </c>
      <c r="D19" s="61" t="s">
        <v>603</v>
      </c>
      <c r="E19" s="62" t="s">
        <v>604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486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42427</v>
      </c>
      <c r="C20" s="60" t="s">
        <v>75</v>
      </c>
      <c r="D20" s="61" t="s">
        <v>605</v>
      </c>
      <c r="E20" s="62" t="s">
        <v>606</v>
      </c>
      <c r="F20" s="27" t="s">
        <v>16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48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42431</v>
      </c>
      <c r="C21" s="271" t="s">
        <v>75</v>
      </c>
      <c r="D21" s="241" t="s">
        <v>135</v>
      </c>
      <c r="E21" s="242" t="s">
        <v>607</v>
      </c>
      <c r="F21" s="235" t="s">
        <v>17</v>
      </c>
      <c r="G21" s="236"/>
      <c r="H21" s="46"/>
      <c r="I21" s="46"/>
      <c r="J21" s="46"/>
      <c r="K21" s="46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76"/>
      <c r="AA21" s="486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87">
        <v>42434</v>
      </c>
      <c r="C22" s="240" t="s">
        <v>75</v>
      </c>
      <c r="D22" s="53" t="s">
        <v>608</v>
      </c>
      <c r="E22" s="54" t="s">
        <v>609</v>
      </c>
      <c r="F22" s="73" t="s">
        <v>13</v>
      </c>
      <c r="G22" s="88"/>
      <c r="H22" s="56"/>
      <c r="I22" s="56"/>
      <c r="J22" s="56"/>
      <c r="K22" s="56"/>
      <c r="L22" s="58"/>
      <c r="M22" s="58"/>
      <c r="N22" s="58"/>
      <c r="O22" s="58"/>
      <c r="P22" s="57"/>
      <c r="Q22" s="57"/>
      <c r="R22" s="57"/>
      <c r="S22" s="57"/>
      <c r="T22" s="57"/>
      <c r="U22" s="57"/>
      <c r="V22" s="57"/>
      <c r="W22" s="57"/>
      <c r="X22" s="58"/>
      <c r="Y22" s="193"/>
      <c r="AA22" s="48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2">
        <v>42436</v>
      </c>
      <c r="C23" s="60" t="s">
        <v>75</v>
      </c>
      <c r="D23" s="61" t="s">
        <v>610</v>
      </c>
      <c r="E23" s="62" t="s">
        <v>115</v>
      </c>
      <c r="F23" s="27" t="s">
        <v>14</v>
      </c>
      <c r="G23" s="8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48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2">
        <v>42525</v>
      </c>
      <c r="C24" s="60" t="s">
        <v>75</v>
      </c>
      <c r="D24" s="61" t="s">
        <v>611</v>
      </c>
      <c r="E24" s="62" t="s">
        <v>612</v>
      </c>
      <c r="F24" s="27" t="s">
        <v>15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48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2">
        <v>43262</v>
      </c>
      <c r="C25" s="60" t="s">
        <v>75</v>
      </c>
      <c r="D25" s="61" t="s">
        <v>91</v>
      </c>
      <c r="E25" s="62" t="s">
        <v>613</v>
      </c>
      <c r="F25" s="27" t="s">
        <v>16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486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0">
        <v>43813</v>
      </c>
      <c r="C26" s="271" t="s">
        <v>75</v>
      </c>
      <c r="D26" s="241" t="s">
        <v>614</v>
      </c>
      <c r="E26" s="242" t="s">
        <v>615</v>
      </c>
      <c r="F26" s="235" t="s">
        <v>16</v>
      </c>
      <c r="G26" s="236"/>
      <c r="H26" s="46"/>
      <c r="I26" s="46"/>
      <c r="J26" s="46"/>
      <c r="K26" s="46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76"/>
      <c r="AA26" s="486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87">
        <v>44421</v>
      </c>
      <c r="C27" s="240" t="s">
        <v>75</v>
      </c>
      <c r="D27" s="53" t="s">
        <v>143</v>
      </c>
      <c r="E27" s="54" t="s">
        <v>616</v>
      </c>
      <c r="F27" s="73" t="s">
        <v>13</v>
      </c>
      <c r="G27" s="88"/>
      <c r="H27" s="56"/>
      <c r="I27" s="56"/>
      <c r="J27" s="56"/>
      <c r="K27" s="56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193"/>
      <c r="AA27" s="486"/>
    </row>
    <row r="28" spans="1:40" s="2" customFormat="1" ht="16.350000000000001" customHeight="1" x14ac:dyDescent="0.5">
      <c r="A28" s="27">
        <v>22</v>
      </c>
      <c r="B28" s="28">
        <v>42238</v>
      </c>
      <c r="C28" s="60" t="s">
        <v>76</v>
      </c>
      <c r="D28" s="61" t="s">
        <v>617</v>
      </c>
      <c r="E28" s="62" t="s">
        <v>618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486"/>
    </row>
    <row r="29" spans="1:40" s="2" customFormat="1" ht="16.350000000000001" customHeight="1" x14ac:dyDescent="0.5">
      <c r="A29" s="27">
        <v>23</v>
      </c>
      <c r="B29" s="28">
        <v>42267</v>
      </c>
      <c r="C29" s="60" t="s">
        <v>76</v>
      </c>
      <c r="D29" s="61" t="s">
        <v>619</v>
      </c>
      <c r="E29" s="62" t="s">
        <v>620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486"/>
      <c r="AB29" s="3"/>
      <c r="AK29" s="5"/>
      <c r="AM29" s="5"/>
      <c r="AN29" s="4"/>
    </row>
    <row r="30" spans="1:40" s="2" customFormat="1" ht="16.350000000000001" customHeight="1" x14ac:dyDescent="0.5">
      <c r="A30" s="27">
        <v>24</v>
      </c>
      <c r="B30" s="28">
        <v>42271</v>
      </c>
      <c r="C30" s="60" t="s">
        <v>76</v>
      </c>
      <c r="D30" s="61" t="s">
        <v>153</v>
      </c>
      <c r="E30" s="62" t="s">
        <v>621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48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42280</v>
      </c>
      <c r="C31" s="271" t="s">
        <v>76</v>
      </c>
      <c r="D31" s="241" t="s">
        <v>622</v>
      </c>
      <c r="E31" s="242" t="s">
        <v>623</v>
      </c>
      <c r="F31" s="235" t="s">
        <v>17</v>
      </c>
      <c r="G31" s="236"/>
      <c r="H31" s="46"/>
      <c r="I31" s="46"/>
      <c r="J31" s="46"/>
      <c r="K31" s="46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486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2">
        <v>42355</v>
      </c>
      <c r="C32" s="240" t="s">
        <v>76</v>
      </c>
      <c r="D32" s="53" t="s">
        <v>624</v>
      </c>
      <c r="E32" s="54" t="s">
        <v>625</v>
      </c>
      <c r="F32" s="73" t="s">
        <v>13</v>
      </c>
      <c r="G32" s="88"/>
      <c r="H32" s="56"/>
      <c r="I32" s="56"/>
      <c r="J32" s="56"/>
      <c r="K32" s="56"/>
      <c r="L32" s="56"/>
      <c r="M32" s="56"/>
      <c r="N32" s="56"/>
      <c r="O32" s="56"/>
      <c r="P32" s="57"/>
      <c r="Q32" s="57"/>
      <c r="R32" s="57"/>
      <c r="S32" s="57"/>
      <c r="T32" s="57"/>
      <c r="U32" s="57"/>
      <c r="V32" s="57"/>
      <c r="W32" s="57"/>
      <c r="X32" s="58"/>
      <c r="Y32" s="193"/>
      <c r="AA32" s="48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42356</v>
      </c>
      <c r="C33" s="60" t="s">
        <v>76</v>
      </c>
      <c r="D33" s="61" t="s">
        <v>626</v>
      </c>
      <c r="E33" s="62" t="s">
        <v>627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48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42361</v>
      </c>
      <c r="C34" s="60" t="s">
        <v>76</v>
      </c>
      <c r="D34" s="61" t="s">
        <v>628</v>
      </c>
      <c r="E34" s="62" t="s">
        <v>629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48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42373</v>
      </c>
      <c r="C35" s="60" t="s">
        <v>76</v>
      </c>
      <c r="D35" s="61" t="s">
        <v>630</v>
      </c>
      <c r="E35" s="62" t="s">
        <v>631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48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42406</v>
      </c>
      <c r="C36" s="271" t="s">
        <v>76</v>
      </c>
      <c r="D36" s="241" t="s">
        <v>632</v>
      </c>
      <c r="E36" s="242" t="s">
        <v>633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486"/>
    </row>
    <row r="37" spans="1:40" s="2" customFormat="1" ht="16.350000000000001" customHeight="1" x14ac:dyDescent="0.5">
      <c r="A37" s="73">
        <v>31</v>
      </c>
      <c r="B37" s="202">
        <v>42419</v>
      </c>
      <c r="C37" s="240" t="s">
        <v>76</v>
      </c>
      <c r="D37" s="53" t="s">
        <v>634</v>
      </c>
      <c r="E37" s="54" t="s">
        <v>635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193"/>
      <c r="AA37" s="486"/>
    </row>
    <row r="38" spans="1:40" s="2" customFormat="1" ht="16.350000000000001" customHeight="1" x14ac:dyDescent="0.5">
      <c r="A38" s="27">
        <v>32</v>
      </c>
      <c r="B38" s="28">
        <v>42451</v>
      </c>
      <c r="C38" s="60" t="s">
        <v>76</v>
      </c>
      <c r="D38" s="61" t="s">
        <v>636</v>
      </c>
      <c r="E38" s="62" t="s">
        <v>637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486"/>
      <c r="AB38" s="3"/>
      <c r="AK38" s="5"/>
      <c r="AM38" s="5"/>
      <c r="AN38" s="4"/>
    </row>
    <row r="39" spans="1:40" s="2" customFormat="1" ht="16.350000000000001" customHeight="1" x14ac:dyDescent="0.5">
      <c r="A39" s="27">
        <v>33</v>
      </c>
      <c r="B39" s="282">
        <v>42452</v>
      </c>
      <c r="C39" s="60" t="s">
        <v>76</v>
      </c>
      <c r="D39" s="61" t="s">
        <v>145</v>
      </c>
      <c r="E39" s="62" t="s">
        <v>638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48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2">
        <v>42457</v>
      </c>
      <c r="C40" s="60" t="s">
        <v>76</v>
      </c>
      <c r="D40" s="61" t="s">
        <v>639</v>
      </c>
      <c r="E40" s="62" t="s">
        <v>640</v>
      </c>
      <c r="F40" s="27" t="s">
        <v>16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48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0">
        <v>42498</v>
      </c>
      <c r="C41" s="271" t="s">
        <v>76</v>
      </c>
      <c r="D41" s="241" t="s">
        <v>641</v>
      </c>
      <c r="E41" s="242" t="s">
        <v>642</v>
      </c>
      <c r="F41" s="38" t="s">
        <v>17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A41" s="486"/>
      <c r="AB41" s="3"/>
      <c r="AK41" s="5"/>
      <c r="AM41" s="5"/>
      <c r="AN41" s="4"/>
    </row>
    <row r="42" spans="1:40" s="2" customFormat="1" ht="16.350000000000001" customHeight="1" x14ac:dyDescent="0.5">
      <c r="A42" s="73">
        <v>36</v>
      </c>
      <c r="B42" s="287">
        <v>42534</v>
      </c>
      <c r="C42" s="240" t="s">
        <v>76</v>
      </c>
      <c r="D42" s="53" t="s">
        <v>138</v>
      </c>
      <c r="E42" s="54" t="s">
        <v>150</v>
      </c>
      <c r="F42" s="73" t="s">
        <v>13</v>
      </c>
      <c r="G42" s="88"/>
      <c r="H42" s="56"/>
      <c r="I42" s="56"/>
      <c r="J42" s="56"/>
      <c r="K42" s="56"/>
      <c r="L42" s="56"/>
      <c r="M42" s="56"/>
      <c r="N42" s="56"/>
      <c r="O42" s="56"/>
      <c r="P42" s="57"/>
      <c r="Q42" s="57"/>
      <c r="R42" s="57"/>
      <c r="S42" s="57"/>
      <c r="T42" s="57"/>
      <c r="U42" s="57"/>
      <c r="V42" s="57"/>
      <c r="W42" s="57"/>
      <c r="X42" s="58"/>
      <c r="Y42" s="193"/>
      <c r="AA42" s="48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82">
        <v>42564</v>
      </c>
      <c r="C43" s="60" t="s">
        <v>76</v>
      </c>
      <c r="D43" s="61" t="s">
        <v>643</v>
      </c>
      <c r="E43" s="62" t="s">
        <v>644</v>
      </c>
      <c r="F43" s="27" t="s">
        <v>14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486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82">
        <v>44422</v>
      </c>
      <c r="C44" s="60" t="s">
        <v>76</v>
      </c>
      <c r="D44" s="61" t="s">
        <v>154</v>
      </c>
      <c r="E44" s="62" t="s">
        <v>645</v>
      </c>
      <c r="F44" s="27" t="s">
        <v>15</v>
      </c>
      <c r="G44" s="492"/>
      <c r="H44" s="51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486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82">
        <v>44423</v>
      </c>
      <c r="C45" s="60" t="s">
        <v>76</v>
      </c>
      <c r="D45" s="61" t="s">
        <v>646</v>
      </c>
      <c r="E45" s="62" t="s">
        <v>647</v>
      </c>
      <c r="F45" s="75" t="s">
        <v>16</v>
      </c>
      <c r="G45" s="514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486"/>
      <c r="AB45" s="3"/>
      <c r="AK45" s="5"/>
      <c r="AM45" s="5"/>
      <c r="AN45" s="4"/>
    </row>
    <row r="46" spans="1:40" s="2" customFormat="1" ht="16.350000000000001" customHeight="1" x14ac:dyDescent="0.5">
      <c r="A46" s="38">
        <v>40</v>
      </c>
      <c r="B46" s="250">
        <v>44424</v>
      </c>
      <c r="C46" s="271" t="s">
        <v>76</v>
      </c>
      <c r="D46" s="241" t="s">
        <v>648</v>
      </c>
      <c r="E46" s="242" t="s">
        <v>649</v>
      </c>
      <c r="F46" s="235" t="s">
        <v>17</v>
      </c>
      <c r="G46" s="532"/>
      <c r="H46" s="46"/>
      <c r="I46" s="46"/>
      <c r="J46" s="46"/>
      <c r="K46" s="46"/>
      <c r="L46" s="46"/>
      <c r="M46" s="46"/>
      <c r="N46" s="46"/>
      <c r="O46" s="46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486"/>
      <c r="AB46" s="3"/>
      <c r="AK46" s="5"/>
      <c r="AM46" s="5"/>
      <c r="AN46" s="4"/>
    </row>
    <row r="47" spans="1:40" s="2" customFormat="1" ht="16.350000000000001" customHeight="1" x14ac:dyDescent="0.5">
      <c r="A47" s="219">
        <v>41</v>
      </c>
      <c r="B47" s="530">
        <v>44425</v>
      </c>
      <c r="C47" s="231" t="s">
        <v>76</v>
      </c>
      <c r="D47" s="232" t="s">
        <v>650</v>
      </c>
      <c r="E47" s="233" t="s">
        <v>651</v>
      </c>
      <c r="F47" s="219" t="s">
        <v>13</v>
      </c>
      <c r="G47" s="531"/>
      <c r="H47" s="226"/>
      <c r="I47" s="226"/>
      <c r="J47" s="226"/>
      <c r="K47" s="226"/>
      <c r="L47" s="226"/>
      <c r="M47" s="226"/>
      <c r="N47" s="226"/>
      <c r="O47" s="226"/>
      <c r="P47" s="227"/>
      <c r="Q47" s="227"/>
      <c r="R47" s="227"/>
      <c r="S47" s="227"/>
      <c r="T47" s="227"/>
      <c r="U47" s="227"/>
      <c r="V47" s="227"/>
      <c r="W47" s="227"/>
      <c r="X47" s="239"/>
      <c r="Y47" s="228"/>
      <c r="AA47" s="486"/>
      <c r="AB47" s="3"/>
      <c r="AC47" s="490"/>
      <c r="AK47" s="5"/>
      <c r="AM47" s="5"/>
      <c r="AN47" s="4"/>
    </row>
    <row r="48" spans="1:40" s="2" customFormat="1" ht="4.5" customHeight="1" x14ac:dyDescent="0.5">
      <c r="A48" s="78"/>
      <c r="B48" s="245"/>
      <c r="C48" s="246"/>
      <c r="D48" s="247"/>
      <c r="E48" s="247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7"/>
      <c r="Q48" s="77"/>
      <c r="R48" s="77"/>
      <c r="S48" s="77"/>
      <c r="T48" s="77"/>
      <c r="U48" s="77"/>
      <c r="V48" s="77"/>
      <c r="W48" s="77"/>
      <c r="X48" s="198"/>
      <c r="Y48" s="199"/>
      <c r="AA48" s="486"/>
    </row>
    <row r="49" spans="1:27" s="2" customFormat="1" ht="16.149999999999999" customHeight="1" x14ac:dyDescent="0.5">
      <c r="A49" s="77"/>
      <c r="B49" s="81" t="s">
        <v>24</v>
      </c>
      <c r="C49" s="78"/>
      <c r="E49" s="78">
        <f>I49+O49</f>
        <v>41</v>
      </c>
      <c r="F49" s="79" t="s">
        <v>6</v>
      </c>
      <c r="G49" s="81" t="s">
        <v>11</v>
      </c>
      <c r="H49" s="81"/>
      <c r="I49" s="78">
        <f>COUNTIF($C$7:$C$47,"ช")</f>
        <v>21</v>
      </c>
      <c r="J49" s="77"/>
      <c r="K49" s="80" t="s">
        <v>8</v>
      </c>
      <c r="L49" s="81"/>
      <c r="M49" s="243" t="s">
        <v>7</v>
      </c>
      <c r="N49" s="243"/>
      <c r="O49" s="78">
        <f>COUNTIF($C$7:$C$47,"ญ")</f>
        <v>20</v>
      </c>
      <c r="P49" s="77"/>
      <c r="Q49" s="80" t="s">
        <v>8</v>
      </c>
      <c r="X49" s="77"/>
      <c r="Y49" s="77"/>
      <c r="AA49" s="486"/>
    </row>
    <row r="50" spans="1:27" s="101" customFormat="1" ht="17.100000000000001" hidden="1" customHeight="1" x14ac:dyDescent="0.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487"/>
    </row>
    <row r="51" spans="1:27" s="99" customFormat="1" ht="15" hidden="1" customHeight="1" x14ac:dyDescent="0.5">
      <c r="A51" s="94"/>
      <c r="B51" s="95"/>
      <c r="C51" s="94"/>
      <c r="D51" s="248" t="s">
        <v>13</v>
      </c>
      <c r="E51" s="248">
        <f>COUNTIF($F$7:$F$47,"แดง")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488"/>
    </row>
    <row r="52" spans="1:27" s="99" customFormat="1" ht="15" hidden="1" customHeight="1" x14ac:dyDescent="0.5">
      <c r="A52" s="94"/>
      <c r="B52" s="95"/>
      <c r="C52" s="94"/>
      <c r="D52" s="248" t="s">
        <v>14</v>
      </c>
      <c r="E52" s="248">
        <f>COUNTIF($F$7:$F$47,"เหลือง")</f>
        <v>9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488"/>
    </row>
    <row r="53" spans="1:27" s="99" customFormat="1" ht="15" hidden="1" customHeight="1" x14ac:dyDescent="0.5">
      <c r="A53" s="94"/>
      <c r="B53" s="95"/>
      <c r="C53" s="94"/>
      <c r="D53" s="248" t="s">
        <v>15</v>
      </c>
      <c r="E53" s="248">
        <f>COUNTIF($F$7:$F$47,"น้ำเงิน")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488"/>
    </row>
    <row r="54" spans="1:27" s="99" customFormat="1" ht="15" hidden="1" customHeight="1" x14ac:dyDescent="0.5">
      <c r="A54" s="94"/>
      <c r="B54" s="95"/>
      <c r="C54" s="94"/>
      <c r="D54" s="248" t="s">
        <v>16</v>
      </c>
      <c r="E54" s="248">
        <f>COUNTIF($F$7:$F$47,"ม่วง")</f>
        <v>9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488"/>
    </row>
    <row r="55" spans="1:27" s="99" customFormat="1" ht="15" hidden="1" customHeight="1" x14ac:dyDescent="0.5">
      <c r="A55" s="94"/>
      <c r="B55" s="95"/>
      <c r="C55" s="94"/>
      <c r="D55" s="248" t="s">
        <v>17</v>
      </c>
      <c r="E55" s="248">
        <f>COUNTIF($F$7:$F$47,"ฟ้า")</f>
        <v>7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488"/>
    </row>
    <row r="56" spans="1:27" s="99" customFormat="1" ht="15" hidden="1" customHeight="1" x14ac:dyDescent="0.5">
      <c r="A56" s="94"/>
      <c r="B56" s="95"/>
      <c r="C56" s="94"/>
      <c r="D56" s="248" t="s">
        <v>5</v>
      </c>
      <c r="E56" s="248">
        <f>SUM(E51:E55)</f>
        <v>41</v>
      </c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AA56" s="488"/>
    </row>
    <row r="57" spans="1:27" s="99" customFormat="1" ht="15" customHeight="1" x14ac:dyDescent="0.5">
      <c r="B57" s="96"/>
      <c r="C57" s="97"/>
      <c r="D57" s="98"/>
      <c r="E57" s="98"/>
      <c r="AA57" s="488"/>
    </row>
    <row r="58" spans="1:27" s="99" customFormat="1" ht="15" customHeight="1" x14ac:dyDescent="0.5">
      <c r="B58" s="96"/>
      <c r="C58" s="97"/>
      <c r="D58" s="98"/>
      <c r="E58" s="98"/>
      <c r="AA58" s="488"/>
    </row>
    <row r="59" spans="1:27" s="99" customFormat="1" ht="15" customHeight="1" x14ac:dyDescent="0.5">
      <c r="B59" s="96"/>
      <c r="C59" s="100"/>
      <c r="D59" s="101"/>
      <c r="E59" s="101"/>
      <c r="AA59" s="488"/>
    </row>
    <row r="60" spans="1:27" s="99" customFormat="1" ht="15" customHeight="1" x14ac:dyDescent="0.5">
      <c r="B60" s="96"/>
      <c r="C60" s="97"/>
      <c r="D60" s="98"/>
      <c r="E60" s="98"/>
      <c r="AA60" s="488"/>
    </row>
    <row r="61" spans="1:27" s="99" customFormat="1" ht="15" customHeight="1" x14ac:dyDescent="0.5">
      <c r="B61" s="96"/>
      <c r="C61" s="97"/>
      <c r="D61" s="98"/>
      <c r="E61" s="98"/>
      <c r="AA61" s="4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0"/>
  <sheetViews>
    <sheetView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7109375" style="9" customWidth="1"/>
    <col min="7" max="25" width="3" style="1" customWidth="1"/>
    <col min="26" max="26" width="4.7109375" style="1" customWidth="1"/>
    <col min="27" max="27" width="12.7109375" style="489" bestFit="1" customWidth="1"/>
    <col min="28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ม.6'!B18</f>
        <v>นายจักรพันธ์  แซ่โค้ว</v>
      </c>
      <c r="AA1" s="483"/>
    </row>
    <row r="2" spans="1:40" s="13" customFormat="1" ht="18" customHeight="1" x14ac:dyDescent="0.5">
      <c r="B2" s="172" t="s">
        <v>52</v>
      </c>
      <c r="C2" s="169"/>
      <c r="D2" s="170"/>
      <c r="E2" s="171" t="s">
        <v>67</v>
      </c>
      <c r="M2" s="13" t="s">
        <v>53</v>
      </c>
      <c r="R2" s="13" t="str">
        <f>'ยอด ม.6'!B19</f>
        <v>นายกมลณัท  เคี่ยนบุ้น</v>
      </c>
      <c r="AA2" s="483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  <c r="AA3" s="484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3" t="s">
        <v>55</v>
      </c>
      <c r="W4" s="553">
        <f>'ยอด ม.6'!F18</f>
        <v>124</v>
      </c>
      <c r="X4" s="553"/>
      <c r="Y4" s="174"/>
      <c r="AA4" s="484"/>
    </row>
    <row r="5" spans="1:40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65" t="s">
        <v>3</v>
      </c>
      <c r="G5" s="175"/>
      <c r="H5" s="254"/>
      <c r="I5" s="254"/>
      <c r="J5" s="176"/>
      <c r="K5" s="176"/>
      <c r="L5" s="176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8"/>
      <c r="Y5" s="179"/>
      <c r="AA5" s="485"/>
    </row>
    <row r="6" spans="1:40" s="93" customFormat="1" ht="18" customHeight="1" x14ac:dyDescent="0.5">
      <c r="A6" s="555"/>
      <c r="B6" s="557"/>
      <c r="C6" s="559"/>
      <c r="D6" s="561"/>
      <c r="E6" s="563"/>
      <c r="F6" s="566"/>
      <c r="G6" s="180"/>
      <c r="H6" s="255"/>
      <c r="I6" s="255"/>
      <c r="J6" s="181"/>
      <c r="K6" s="181"/>
      <c r="L6" s="181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3"/>
      <c r="Y6" s="184"/>
      <c r="AA6" s="485"/>
    </row>
    <row r="7" spans="1:40" s="2" customFormat="1" ht="16.350000000000001" customHeight="1" x14ac:dyDescent="0.5">
      <c r="A7" s="16">
        <v>1</v>
      </c>
      <c r="B7" s="277">
        <v>42224</v>
      </c>
      <c r="C7" s="160" t="s">
        <v>75</v>
      </c>
      <c r="D7" s="161" t="s">
        <v>652</v>
      </c>
      <c r="E7" s="162" t="s">
        <v>653</v>
      </c>
      <c r="F7" s="515" t="s">
        <v>15</v>
      </c>
      <c r="G7" s="516"/>
      <c r="H7" s="22"/>
      <c r="I7" s="22"/>
      <c r="J7" s="23"/>
      <c r="K7" s="23"/>
      <c r="L7" s="23"/>
      <c r="M7" s="23"/>
      <c r="N7" s="23"/>
      <c r="O7" s="23"/>
      <c r="P7" s="23"/>
      <c r="Q7" s="23"/>
      <c r="R7" s="24"/>
      <c r="S7" s="24"/>
      <c r="T7" s="24"/>
      <c r="U7" s="24"/>
      <c r="V7" s="24"/>
      <c r="W7" s="24"/>
      <c r="X7" s="24"/>
      <c r="Y7" s="26"/>
      <c r="AA7" s="486"/>
    </row>
    <row r="8" spans="1:40" s="2" customFormat="1" ht="16.350000000000001" customHeight="1" x14ac:dyDescent="0.5">
      <c r="A8" s="27">
        <v>2</v>
      </c>
      <c r="B8" s="282">
        <v>42252</v>
      </c>
      <c r="C8" s="60" t="s">
        <v>75</v>
      </c>
      <c r="D8" s="61" t="s">
        <v>654</v>
      </c>
      <c r="E8" s="62" t="s">
        <v>655</v>
      </c>
      <c r="F8" s="150" t="s">
        <v>16</v>
      </c>
      <c r="G8" s="83"/>
      <c r="H8" s="32"/>
      <c r="I8" s="32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7"/>
      <c r="AA8" s="486"/>
    </row>
    <row r="9" spans="1:40" s="2" customFormat="1" ht="16.350000000000001" customHeight="1" x14ac:dyDescent="0.5">
      <c r="A9" s="27">
        <v>3</v>
      </c>
      <c r="B9" s="282">
        <v>42255</v>
      </c>
      <c r="C9" s="60" t="s">
        <v>75</v>
      </c>
      <c r="D9" s="61" t="s">
        <v>656</v>
      </c>
      <c r="E9" s="62" t="s">
        <v>657</v>
      </c>
      <c r="F9" s="150" t="s">
        <v>17</v>
      </c>
      <c r="G9" s="83"/>
      <c r="H9" s="32"/>
      <c r="I9" s="32"/>
      <c r="J9" s="33"/>
      <c r="K9" s="33"/>
      <c r="L9" s="33"/>
      <c r="M9" s="33"/>
      <c r="N9" s="33"/>
      <c r="O9" s="33"/>
      <c r="P9" s="33"/>
      <c r="Q9" s="33"/>
      <c r="R9" s="34"/>
      <c r="S9" s="34"/>
      <c r="T9" s="34"/>
      <c r="U9" s="34"/>
      <c r="V9" s="34"/>
      <c r="W9" s="34"/>
      <c r="X9" s="34"/>
      <c r="Y9" s="37"/>
      <c r="AA9" s="486"/>
    </row>
    <row r="10" spans="1:40" s="2" customFormat="1" ht="16.350000000000001" customHeight="1" x14ac:dyDescent="0.5">
      <c r="A10" s="27">
        <v>4</v>
      </c>
      <c r="B10" s="282">
        <v>42340</v>
      </c>
      <c r="C10" s="60" t="s">
        <v>75</v>
      </c>
      <c r="D10" s="61" t="s">
        <v>658</v>
      </c>
      <c r="E10" s="62" t="s">
        <v>659</v>
      </c>
      <c r="F10" s="150" t="s">
        <v>13</v>
      </c>
      <c r="G10" s="83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7"/>
      <c r="AA10" s="48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250">
        <v>42389</v>
      </c>
      <c r="C11" s="271" t="s">
        <v>75</v>
      </c>
      <c r="D11" s="241" t="s">
        <v>222</v>
      </c>
      <c r="E11" s="242" t="s">
        <v>660</v>
      </c>
      <c r="F11" s="481" t="s">
        <v>14</v>
      </c>
      <c r="G11" s="84"/>
      <c r="H11" s="43"/>
      <c r="I11" s="43"/>
      <c r="J11" s="44"/>
      <c r="K11" s="44"/>
      <c r="L11" s="44"/>
      <c r="M11" s="44"/>
      <c r="N11" s="44"/>
      <c r="O11" s="44"/>
      <c r="P11" s="44"/>
      <c r="Q11" s="44"/>
      <c r="R11" s="45"/>
      <c r="S11" s="45"/>
      <c r="T11" s="45"/>
      <c r="U11" s="45"/>
      <c r="V11" s="45"/>
      <c r="W11" s="45"/>
      <c r="X11" s="45"/>
      <c r="Y11" s="48"/>
      <c r="AA11" s="486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77">
        <v>42420</v>
      </c>
      <c r="C12" s="160" t="s">
        <v>75</v>
      </c>
      <c r="D12" s="161" t="s">
        <v>661</v>
      </c>
      <c r="E12" s="162" t="s">
        <v>662</v>
      </c>
      <c r="F12" s="515" t="s">
        <v>15</v>
      </c>
      <c r="G12" s="8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6"/>
      <c r="AA12" s="48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2">
        <v>42465</v>
      </c>
      <c r="C13" s="60" t="s">
        <v>75</v>
      </c>
      <c r="D13" s="61" t="s">
        <v>663</v>
      </c>
      <c r="E13" s="62" t="s">
        <v>664</v>
      </c>
      <c r="F13" s="150" t="s">
        <v>16</v>
      </c>
      <c r="G13" s="83"/>
      <c r="H13" s="32"/>
      <c r="I13" s="32"/>
      <c r="J13" s="33"/>
      <c r="K13" s="33"/>
      <c r="L13" s="33"/>
      <c r="M13" s="33"/>
      <c r="N13" s="33"/>
      <c r="O13" s="33"/>
      <c r="P13" s="33"/>
      <c r="Q13" s="33"/>
      <c r="R13" s="34"/>
      <c r="S13" s="34"/>
      <c r="T13" s="34"/>
      <c r="U13" s="34"/>
      <c r="V13" s="34"/>
      <c r="W13" s="34"/>
      <c r="X13" s="34"/>
      <c r="Y13" s="37"/>
      <c r="AA13" s="48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2">
        <v>42516</v>
      </c>
      <c r="C14" s="60" t="s">
        <v>75</v>
      </c>
      <c r="D14" s="61" t="s">
        <v>665</v>
      </c>
      <c r="E14" s="62" t="s">
        <v>666</v>
      </c>
      <c r="F14" s="150" t="s">
        <v>13</v>
      </c>
      <c r="G14" s="83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4"/>
      <c r="S14" s="34"/>
      <c r="T14" s="34"/>
      <c r="U14" s="34"/>
      <c r="V14" s="34"/>
      <c r="W14" s="34"/>
      <c r="X14" s="34"/>
      <c r="Y14" s="37"/>
      <c r="AA14" s="48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2">
        <v>42519</v>
      </c>
      <c r="C15" s="60" t="s">
        <v>75</v>
      </c>
      <c r="D15" s="61" t="s">
        <v>667</v>
      </c>
      <c r="E15" s="62" t="s">
        <v>111</v>
      </c>
      <c r="F15" s="150" t="s">
        <v>14</v>
      </c>
      <c r="G15" s="83"/>
      <c r="H15" s="32"/>
      <c r="I15" s="32"/>
      <c r="J15" s="33"/>
      <c r="K15" s="33"/>
      <c r="L15" s="33"/>
      <c r="M15" s="33"/>
      <c r="N15" s="85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7"/>
      <c r="AA15" s="486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0">
        <v>44426</v>
      </c>
      <c r="C16" s="271" t="s">
        <v>75</v>
      </c>
      <c r="D16" s="241" t="s">
        <v>668</v>
      </c>
      <c r="E16" s="242" t="s">
        <v>669</v>
      </c>
      <c r="F16" s="481" t="s">
        <v>16</v>
      </c>
      <c r="G16" s="84"/>
      <c r="H16" s="43"/>
      <c r="I16" s="43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5"/>
      <c r="U16" s="45"/>
      <c r="V16" s="45"/>
      <c r="W16" s="45"/>
      <c r="X16" s="45"/>
      <c r="Y16" s="48"/>
      <c r="AA16" s="486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77">
        <v>44427</v>
      </c>
      <c r="C17" s="160" t="s">
        <v>75</v>
      </c>
      <c r="D17" s="161" t="s">
        <v>670</v>
      </c>
      <c r="E17" s="162" t="s">
        <v>671</v>
      </c>
      <c r="F17" s="515" t="s">
        <v>17</v>
      </c>
      <c r="G17" s="82"/>
      <c r="H17" s="22"/>
      <c r="I17" s="22"/>
      <c r="J17" s="23"/>
      <c r="K17" s="23"/>
      <c r="L17" s="23"/>
      <c r="M17" s="23"/>
      <c r="N17" s="49"/>
      <c r="O17" s="49"/>
      <c r="P17" s="49"/>
      <c r="Q17" s="49"/>
      <c r="R17" s="24"/>
      <c r="S17" s="24"/>
      <c r="T17" s="24"/>
      <c r="U17" s="24"/>
      <c r="V17" s="24"/>
      <c r="W17" s="24"/>
      <c r="X17" s="24"/>
      <c r="Y17" s="26"/>
      <c r="AA17" s="48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44428</v>
      </c>
      <c r="C18" s="60" t="s">
        <v>75</v>
      </c>
      <c r="D18" s="61" t="s">
        <v>117</v>
      </c>
      <c r="E18" s="62" t="s">
        <v>672</v>
      </c>
      <c r="F18" s="150" t="s">
        <v>13</v>
      </c>
      <c r="G18" s="83"/>
      <c r="H18" s="32"/>
      <c r="I18" s="32"/>
      <c r="J18" s="33"/>
      <c r="K18" s="33"/>
      <c r="L18" s="33"/>
      <c r="M18" s="33"/>
      <c r="N18" s="35"/>
      <c r="O18" s="35"/>
      <c r="P18" s="35"/>
      <c r="Q18" s="35"/>
      <c r="R18" s="34"/>
      <c r="S18" s="34"/>
      <c r="T18" s="34"/>
      <c r="U18" s="34"/>
      <c r="V18" s="34"/>
      <c r="W18" s="34"/>
      <c r="X18" s="34"/>
      <c r="Y18" s="37"/>
      <c r="AA18" s="486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2">
        <v>44429</v>
      </c>
      <c r="C19" s="60" t="s">
        <v>75</v>
      </c>
      <c r="D19" s="272" t="s">
        <v>673</v>
      </c>
      <c r="E19" s="62" t="s">
        <v>674</v>
      </c>
      <c r="F19" s="150" t="s">
        <v>14</v>
      </c>
      <c r="G19" s="83"/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4"/>
      <c r="S19" s="34"/>
      <c r="T19" s="34"/>
      <c r="U19" s="34"/>
      <c r="V19" s="34"/>
      <c r="W19" s="34"/>
      <c r="X19" s="34"/>
      <c r="Y19" s="37"/>
      <c r="AA19" s="486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2">
        <v>44431</v>
      </c>
      <c r="C20" s="60" t="s">
        <v>75</v>
      </c>
      <c r="D20" s="61" t="s">
        <v>458</v>
      </c>
      <c r="E20" s="62" t="s">
        <v>675</v>
      </c>
      <c r="F20" s="150" t="s">
        <v>16</v>
      </c>
      <c r="G20" s="517"/>
      <c r="H20" s="262"/>
      <c r="I20" s="262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7"/>
      <c r="AA20" s="48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45110</v>
      </c>
      <c r="C21" s="271" t="s">
        <v>75</v>
      </c>
      <c r="D21" s="241" t="s">
        <v>102</v>
      </c>
      <c r="E21" s="242" t="s">
        <v>676</v>
      </c>
      <c r="F21" s="481" t="s">
        <v>15</v>
      </c>
      <c r="G21" s="518"/>
      <c r="H21" s="266"/>
      <c r="I21" s="266"/>
      <c r="J21" s="44"/>
      <c r="K21" s="44"/>
      <c r="L21" s="44"/>
      <c r="M21" s="44"/>
      <c r="N21" s="44"/>
      <c r="O21" s="44"/>
      <c r="P21" s="44"/>
      <c r="Q21" s="44"/>
      <c r="R21" s="45"/>
      <c r="S21" s="45"/>
      <c r="T21" s="45"/>
      <c r="U21" s="45"/>
      <c r="V21" s="45"/>
      <c r="W21" s="45"/>
      <c r="X21" s="45"/>
      <c r="Y21" s="48"/>
      <c r="AA21" s="48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77">
        <v>45116</v>
      </c>
      <c r="C22" s="160" t="s">
        <v>75</v>
      </c>
      <c r="D22" s="161" t="s">
        <v>677</v>
      </c>
      <c r="E22" s="162" t="s">
        <v>678</v>
      </c>
      <c r="F22" s="515" t="s">
        <v>15</v>
      </c>
      <c r="G22" s="82"/>
      <c r="H22" s="22"/>
      <c r="I22" s="22"/>
      <c r="J22" s="23"/>
      <c r="K22" s="23"/>
      <c r="L22" s="23"/>
      <c r="M22" s="23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4"/>
      <c r="Y22" s="26"/>
      <c r="AA22" s="487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2">
        <v>42266</v>
      </c>
      <c r="C23" s="60" t="s">
        <v>76</v>
      </c>
      <c r="D23" s="61" t="s">
        <v>679</v>
      </c>
      <c r="E23" s="62" t="s">
        <v>680</v>
      </c>
      <c r="F23" s="150" t="s">
        <v>17</v>
      </c>
      <c r="G23" s="83"/>
      <c r="H23" s="32"/>
      <c r="I23" s="32"/>
      <c r="J23" s="33"/>
      <c r="K23" s="33"/>
      <c r="L23" s="33"/>
      <c r="M23" s="33"/>
      <c r="N23" s="35"/>
      <c r="O23" s="35"/>
      <c r="P23" s="35"/>
      <c r="Q23" s="35"/>
      <c r="R23" s="34"/>
      <c r="S23" s="34"/>
      <c r="T23" s="34"/>
      <c r="U23" s="34"/>
      <c r="V23" s="34"/>
      <c r="W23" s="34"/>
      <c r="X23" s="34"/>
      <c r="Y23" s="37"/>
      <c r="AA23" s="48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2">
        <v>42273</v>
      </c>
      <c r="C24" s="60" t="s">
        <v>76</v>
      </c>
      <c r="D24" s="61" t="s">
        <v>173</v>
      </c>
      <c r="E24" s="62" t="s">
        <v>125</v>
      </c>
      <c r="F24" s="150" t="s">
        <v>13</v>
      </c>
      <c r="G24" s="83"/>
      <c r="H24" s="32"/>
      <c r="I24" s="32"/>
      <c r="J24" s="33"/>
      <c r="K24" s="33"/>
      <c r="L24" s="33"/>
      <c r="M24" s="33"/>
      <c r="N24" s="33"/>
      <c r="O24" s="33"/>
      <c r="P24" s="33"/>
      <c r="Q24" s="158"/>
      <c r="R24" s="34"/>
      <c r="S24" s="34"/>
      <c r="T24" s="34"/>
      <c r="U24" s="34"/>
      <c r="V24" s="34"/>
      <c r="W24" s="34"/>
      <c r="X24" s="34"/>
      <c r="Y24" s="37"/>
      <c r="AA24" s="48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2">
        <v>42283</v>
      </c>
      <c r="C25" s="60" t="s">
        <v>76</v>
      </c>
      <c r="D25" s="61" t="s">
        <v>681</v>
      </c>
      <c r="E25" s="62" t="s">
        <v>682</v>
      </c>
      <c r="F25" s="150" t="s">
        <v>14</v>
      </c>
      <c r="G25" s="508"/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4"/>
      <c r="S25" s="34"/>
      <c r="T25" s="34"/>
      <c r="U25" s="34"/>
      <c r="V25" s="34"/>
      <c r="W25" s="34"/>
      <c r="X25" s="34"/>
      <c r="Y25" s="37"/>
      <c r="AA25" s="486"/>
      <c r="AB25" s="3"/>
      <c r="AC25" s="490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0">
        <v>42286</v>
      </c>
      <c r="C26" s="271" t="s">
        <v>76</v>
      </c>
      <c r="D26" s="241" t="s">
        <v>683</v>
      </c>
      <c r="E26" s="242" t="s">
        <v>684</v>
      </c>
      <c r="F26" s="481" t="s">
        <v>15</v>
      </c>
      <c r="G26" s="518"/>
      <c r="H26" s="43"/>
      <c r="I26" s="43"/>
      <c r="J26" s="44"/>
      <c r="K26" s="44"/>
      <c r="L26" s="44"/>
      <c r="M26" s="44"/>
      <c r="N26" s="44"/>
      <c r="O26" s="44"/>
      <c r="P26" s="44"/>
      <c r="Q26" s="44"/>
      <c r="R26" s="45"/>
      <c r="S26" s="45"/>
      <c r="T26" s="45"/>
      <c r="U26" s="45"/>
      <c r="V26" s="45"/>
      <c r="W26" s="45"/>
      <c r="X26" s="45"/>
      <c r="Y26" s="48"/>
      <c r="AA26" s="486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77">
        <v>42314</v>
      </c>
      <c r="C27" s="240" t="s">
        <v>76</v>
      </c>
      <c r="D27" s="53" t="s">
        <v>137</v>
      </c>
      <c r="E27" s="54" t="s">
        <v>169</v>
      </c>
      <c r="F27" s="149" t="s">
        <v>16</v>
      </c>
      <c r="G27" s="86"/>
      <c r="H27" s="91"/>
      <c r="I27" s="91"/>
      <c r="J27" s="58"/>
      <c r="K27" s="58"/>
      <c r="L27" s="58"/>
      <c r="M27" s="58"/>
      <c r="N27" s="56"/>
      <c r="O27" s="56"/>
      <c r="P27" s="56"/>
      <c r="Q27" s="56"/>
      <c r="R27" s="57"/>
      <c r="S27" s="57"/>
      <c r="T27" s="57"/>
      <c r="U27" s="57"/>
      <c r="V27" s="57"/>
      <c r="W27" s="57"/>
      <c r="X27" s="57"/>
      <c r="Y27" s="26"/>
      <c r="AA27" s="48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42366</v>
      </c>
      <c r="C28" s="60" t="s">
        <v>76</v>
      </c>
      <c r="D28" s="61" t="s">
        <v>326</v>
      </c>
      <c r="E28" s="62" t="s">
        <v>685</v>
      </c>
      <c r="F28" s="150" t="s">
        <v>17</v>
      </c>
      <c r="G28" s="83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4"/>
      <c r="S28" s="34"/>
      <c r="T28" s="34"/>
      <c r="U28" s="34"/>
      <c r="V28" s="34"/>
      <c r="W28" s="34"/>
      <c r="X28" s="34"/>
      <c r="Y28" s="37"/>
      <c r="AA28" s="486"/>
    </row>
    <row r="29" spans="1:40" s="2" customFormat="1" ht="16.350000000000001" customHeight="1" x14ac:dyDescent="0.5">
      <c r="A29" s="27">
        <v>23</v>
      </c>
      <c r="B29" s="28">
        <v>42396</v>
      </c>
      <c r="C29" s="60" t="s">
        <v>76</v>
      </c>
      <c r="D29" s="61" t="s">
        <v>205</v>
      </c>
      <c r="E29" s="62" t="s">
        <v>686</v>
      </c>
      <c r="F29" s="150" t="s">
        <v>13</v>
      </c>
      <c r="G29" s="83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4"/>
      <c r="S29" s="34"/>
      <c r="T29" s="34"/>
      <c r="U29" s="34"/>
      <c r="V29" s="34"/>
      <c r="W29" s="34"/>
      <c r="X29" s="34"/>
      <c r="Y29" s="37"/>
      <c r="AA29" s="486"/>
    </row>
    <row r="30" spans="1:40" s="2" customFormat="1" ht="16.350000000000001" customHeight="1" x14ac:dyDescent="0.5">
      <c r="A30" s="27">
        <v>24</v>
      </c>
      <c r="B30" s="28">
        <v>42411</v>
      </c>
      <c r="C30" s="60" t="s">
        <v>76</v>
      </c>
      <c r="D30" s="61" t="s">
        <v>687</v>
      </c>
      <c r="E30" s="62" t="s">
        <v>688</v>
      </c>
      <c r="F30" s="150" t="s">
        <v>14</v>
      </c>
      <c r="G30" s="83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4"/>
      <c r="S30" s="34"/>
      <c r="T30" s="34"/>
      <c r="U30" s="34"/>
      <c r="V30" s="34"/>
      <c r="W30" s="34"/>
      <c r="X30" s="34"/>
      <c r="Y30" s="37"/>
      <c r="AA30" s="48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42443</v>
      </c>
      <c r="C31" s="504" t="s">
        <v>76</v>
      </c>
      <c r="D31" s="505" t="s">
        <v>689</v>
      </c>
      <c r="E31" s="506" t="s">
        <v>690</v>
      </c>
      <c r="F31" s="519" t="s">
        <v>15</v>
      </c>
      <c r="G31" s="87"/>
      <c r="H31" s="66"/>
      <c r="I31" s="66"/>
      <c r="J31" s="67"/>
      <c r="K31" s="67"/>
      <c r="L31" s="67"/>
      <c r="M31" s="67"/>
      <c r="N31" s="67"/>
      <c r="O31" s="67"/>
      <c r="P31" s="67"/>
      <c r="Q31" s="67"/>
      <c r="R31" s="68"/>
      <c r="S31" s="68"/>
      <c r="T31" s="68"/>
      <c r="U31" s="68"/>
      <c r="V31" s="68"/>
      <c r="W31" s="68"/>
      <c r="X31" s="68"/>
      <c r="Y31" s="48"/>
      <c r="AA31" s="48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42449</v>
      </c>
      <c r="C32" s="160" t="s">
        <v>76</v>
      </c>
      <c r="D32" s="161" t="s">
        <v>691</v>
      </c>
      <c r="E32" s="162" t="s">
        <v>177</v>
      </c>
      <c r="F32" s="515" t="s">
        <v>16</v>
      </c>
      <c r="G32" s="516"/>
      <c r="H32" s="267"/>
      <c r="I32" s="267"/>
      <c r="J32" s="23"/>
      <c r="K32" s="23"/>
      <c r="L32" s="23"/>
      <c r="M32" s="23"/>
      <c r="N32" s="49"/>
      <c r="O32" s="49"/>
      <c r="P32" s="49"/>
      <c r="Q32" s="159"/>
      <c r="R32" s="24"/>
      <c r="S32" s="24"/>
      <c r="T32" s="24"/>
      <c r="U32" s="24"/>
      <c r="V32" s="24"/>
      <c r="W32" s="24"/>
      <c r="X32" s="24"/>
      <c r="Y32" s="26"/>
      <c r="AA32" s="48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42450</v>
      </c>
      <c r="C33" s="60" t="s">
        <v>76</v>
      </c>
      <c r="D33" s="61" t="s">
        <v>124</v>
      </c>
      <c r="E33" s="62" t="s">
        <v>692</v>
      </c>
      <c r="F33" s="150" t="s">
        <v>17</v>
      </c>
      <c r="G33" s="83"/>
      <c r="H33" s="257"/>
      <c r="I33" s="257"/>
      <c r="J33" s="33"/>
      <c r="K33" s="33"/>
      <c r="L33" s="33"/>
      <c r="M33" s="33"/>
      <c r="N33" s="33"/>
      <c r="O33" s="33"/>
      <c r="P33" s="33"/>
      <c r="Q33" s="158"/>
      <c r="R33" s="34"/>
      <c r="S33" s="34"/>
      <c r="T33" s="34"/>
      <c r="U33" s="34"/>
      <c r="V33" s="34"/>
      <c r="W33" s="34"/>
      <c r="X33" s="34"/>
      <c r="Y33" s="37"/>
      <c r="AA33" s="48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42487</v>
      </c>
      <c r="C34" s="60" t="s">
        <v>76</v>
      </c>
      <c r="D34" s="61" t="s">
        <v>693</v>
      </c>
      <c r="E34" s="62" t="s">
        <v>694</v>
      </c>
      <c r="F34" s="150" t="s">
        <v>13</v>
      </c>
      <c r="G34" s="83"/>
      <c r="H34" s="257"/>
      <c r="I34" s="257"/>
      <c r="J34" s="33"/>
      <c r="K34" s="33"/>
      <c r="L34" s="33"/>
      <c r="M34" s="33"/>
      <c r="N34" s="33"/>
      <c r="O34" s="33"/>
      <c r="P34" s="33"/>
      <c r="Q34" s="158"/>
      <c r="R34" s="34"/>
      <c r="S34" s="34"/>
      <c r="T34" s="34"/>
      <c r="U34" s="34"/>
      <c r="V34" s="34"/>
      <c r="W34" s="34"/>
      <c r="X34" s="34"/>
      <c r="Y34" s="37"/>
      <c r="AA34" s="48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42490</v>
      </c>
      <c r="C35" s="60" t="s">
        <v>76</v>
      </c>
      <c r="D35" s="61" t="s">
        <v>114</v>
      </c>
      <c r="E35" s="62" t="s">
        <v>695</v>
      </c>
      <c r="F35" s="150" t="s">
        <v>14</v>
      </c>
      <c r="G35" s="520"/>
      <c r="H35" s="268"/>
      <c r="I35" s="268"/>
      <c r="J35" s="33"/>
      <c r="K35" s="33"/>
      <c r="L35" s="33"/>
      <c r="M35" s="33"/>
      <c r="N35" s="33"/>
      <c r="O35" s="33"/>
      <c r="P35" s="33"/>
      <c r="Q35" s="33"/>
      <c r="R35" s="34"/>
      <c r="S35" s="34"/>
      <c r="T35" s="34"/>
      <c r="U35" s="34"/>
      <c r="V35" s="34"/>
      <c r="W35" s="34"/>
      <c r="X35" s="34"/>
      <c r="Y35" s="37"/>
      <c r="AA35" s="48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42493</v>
      </c>
      <c r="C36" s="271" t="s">
        <v>76</v>
      </c>
      <c r="D36" s="241" t="s">
        <v>696</v>
      </c>
      <c r="E36" s="242" t="s">
        <v>697</v>
      </c>
      <c r="F36" s="481" t="s">
        <v>15</v>
      </c>
      <c r="G36" s="84"/>
      <c r="H36" s="43"/>
      <c r="I36" s="43"/>
      <c r="J36" s="44"/>
      <c r="K36" s="44"/>
      <c r="L36" s="44"/>
      <c r="M36" s="44"/>
      <c r="N36" s="44"/>
      <c r="O36" s="44"/>
      <c r="P36" s="44"/>
      <c r="Q36" s="44"/>
      <c r="R36" s="45"/>
      <c r="S36" s="45"/>
      <c r="T36" s="45"/>
      <c r="U36" s="45"/>
      <c r="V36" s="45"/>
      <c r="W36" s="45"/>
      <c r="X36" s="45"/>
      <c r="Y36" s="48"/>
      <c r="AA36" s="48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42503</v>
      </c>
      <c r="C37" s="240" t="s">
        <v>76</v>
      </c>
      <c r="D37" s="53" t="s">
        <v>698</v>
      </c>
      <c r="E37" s="54" t="s">
        <v>699</v>
      </c>
      <c r="F37" s="149" t="s">
        <v>16</v>
      </c>
      <c r="G37" s="88"/>
      <c r="H37" s="55"/>
      <c r="I37" s="55"/>
      <c r="J37" s="56"/>
      <c r="K37" s="56"/>
      <c r="L37" s="56"/>
      <c r="M37" s="56"/>
      <c r="N37" s="56"/>
      <c r="O37" s="56"/>
      <c r="P37" s="56"/>
      <c r="Q37" s="56"/>
      <c r="R37" s="57"/>
      <c r="S37" s="57"/>
      <c r="T37" s="57"/>
      <c r="U37" s="57"/>
      <c r="V37" s="57"/>
      <c r="W37" s="57"/>
      <c r="X37" s="57"/>
      <c r="Y37" s="26"/>
      <c r="AA37" s="486"/>
    </row>
    <row r="38" spans="1:40" s="2" customFormat="1" ht="16.350000000000001" customHeight="1" x14ac:dyDescent="0.5">
      <c r="A38" s="27">
        <v>32</v>
      </c>
      <c r="B38" s="28">
        <v>42504</v>
      </c>
      <c r="C38" s="60" t="s">
        <v>76</v>
      </c>
      <c r="D38" s="61" t="s">
        <v>108</v>
      </c>
      <c r="E38" s="62" t="s">
        <v>700</v>
      </c>
      <c r="F38" s="150" t="s">
        <v>17</v>
      </c>
      <c r="G38" s="83"/>
      <c r="H38" s="32"/>
      <c r="I38" s="32"/>
      <c r="J38" s="33"/>
      <c r="K38" s="33"/>
      <c r="L38" s="33"/>
      <c r="M38" s="33"/>
      <c r="N38" s="33"/>
      <c r="O38" s="33"/>
      <c r="P38" s="33"/>
      <c r="Q38" s="33"/>
      <c r="R38" s="34"/>
      <c r="S38" s="34"/>
      <c r="T38" s="34"/>
      <c r="U38" s="34"/>
      <c r="V38" s="34"/>
      <c r="W38" s="34"/>
      <c r="X38" s="34"/>
      <c r="Y38" s="37"/>
      <c r="AA38" s="486"/>
    </row>
    <row r="39" spans="1:40" s="2" customFormat="1" ht="16.350000000000001" customHeight="1" x14ac:dyDescent="0.5">
      <c r="A39" s="27">
        <v>33</v>
      </c>
      <c r="B39" s="28">
        <v>42551</v>
      </c>
      <c r="C39" s="60" t="s">
        <v>76</v>
      </c>
      <c r="D39" s="61" t="s">
        <v>701</v>
      </c>
      <c r="E39" s="62" t="s">
        <v>702</v>
      </c>
      <c r="F39" s="150" t="s">
        <v>13</v>
      </c>
      <c r="G39" s="517"/>
      <c r="H39" s="262"/>
      <c r="I39" s="262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34"/>
      <c r="U39" s="34"/>
      <c r="V39" s="34"/>
      <c r="W39" s="34"/>
      <c r="X39" s="34"/>
      <c r="Y39" s="37"/>
      <c r="AA39" s="48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">
        <v>42579</v>
      </c>
      <c r="C40" s="60" t="s">
        <v>76</v>
      </c>
      <c r="D40" s="61" t="s">
        <v>703</v>
      </c>
      <c r="E40" s="62" t="s">
        <v>704</v>
      </c>
      <c r="F40" s="150" t="s">
        <v>14</v>
      </c>
      <c r="G40" s="83"/>
      <c r="H40" s="257"/>
      <c r="I40" s="257"/>
      <c r="J40" s="33"/>
      <c r="K40" s="33"/>
      <c r="L40" s="33"/>
      <c r="M40" s="33"/>
      <c r="N40" s="33"/>
      <c r="O40" s="33"/>
      <c r="P40" s="33"/>
      <c r="Q40" s="33"/>
      <c r="R40" s="33"/>
      <c r="S40" s="34"/>
      <c r="T40" s="34"/>
      <c r="U40" s="34"/>
      <c r="V40" s="34"/>
      <c r="W40" s="34"/>
      <c r="X40" s="34"/>
      <c r="Y40" s="37"/>
      <c r="AA40" s="48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0">
        <v>42721</v>
      </c>
      <c r="C41" s="271" t="s">
        <v>76</v>
      </c>
      <c r="D41" s="241" t="s">
        <v>705</v>
      </c>
      <c r="E41" s="242" t="s">
        <v>706</v>
      </c>
      <c r="F41" s="481" t="s">
        <v>14</v>
      </c>
      <c r="G41" s="509"/>
      <c r="H41" s="266"/>
      <c r="I41" s="266"/>
      <c r="J41" s="44"/>
      <c r="K41" s="44"/>
      <c r="L41" s="44"/>
      <c r="M41" s="44"/>
      <c r="N41" s="44"/>
      <c r="O41" s="44"/>
      <c r="P41" s="44"/>
      <c r="Q41" s="44"/>
      <c r="R41" s="44"/>
      <c r="S41" s="45"/>
      <c r="T41" s="45"/>
      <c r="U41" s="45"/>
      <c r="V41" s="45"/>
      <c r="W41" s="45"/>
      <c r="X41" s="45"/>
      <c r="Y41" s="76"/>
      <c r="AA41" s="486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77">
        <v>44432</v>
      </c>
      <c r="C42" s="160" t="s">
        <v>76</v>
      </c>
      <c r="D42" s="161" t="s">
        <v>130</v>
      </c>
      <c r="E42" s="162" t="s">
        <v>707</v>
      </c>
      <c r="F42" s="515" t="s">
        <v>15</v>
      </c>
      <c r="G42" s="521"/>
      <c r="H42" s="269"/>
      <c r="I42" s="269"/>
      <c r="J42" s="49"/>
      <c r="K42" s="49"/>
      <c r="L42" s="49"/>
      <c r="M42" s="49"/>
      <c r="N42" s="49"/>
      <c r="O42" s="49"/>
      <c r="P42" s="49"/>
      <c r="Q42" s="49"/>
      <c r="R42" s="49"/>
      <c r="S42" s="24"/>
      <c r="T42" s="24"/>
      <c r="U42" s="24"/>
      <c r="V42" s="24"/>
      <c r="W42" s="24"/>
      <c r="X42" s="24"/>
      <c r="Y42" s="26"/>
      <c r="AA42" s="48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82">
        <v>44433</v>
      </c>
      <c r="C43" s="60" t="s">
        <v>76</v>
      </c>
      <c r="D43" s="61" t="s">
        <v>708</v>
      </c>
      <c r="E43" s="62" t="s">
        <v>709</v>
      </c>
      <c r="F43" s="150" t="s">
        <v>16</v>
      </c>
      <c r="G43" s="517"/>
      <c r="H43" s="262"/>
      <c r="I43" s="262"/>
      <c r="J43" s="33"/>
      <c r="K43" s="33"/>
      <c r="L43" s="33"/>
      <c r="M43" s="33"/>
      <c r="N43" s="33"/>
      <c r="O43" s="33"/>
      <c r="P43" s="33"/>
      <c r="Q43" s="33"/>
      <c r="R43" s="33"/>
      <c r="S43" s="34"/>
      <c r="T43" s="34"/>
      <c r="U43" s="34"/>
      <c r="V43" s="34"/>
      <c r="W43" s="34"/>
      <c r="X43" s="34"/>
      <c r="Y43" s="37"/>
      <c r="AA43" s="486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522">
        <v>44485</v>
      </c>
      <c r="C44" s="504" t="s">
        <v>76</v>
      </c>
      <c r="D44" s="505" t="s">
        <v>710</v>
      </c>
      <c r="E44" s="506" t="s">
        <v>583</v>
      </c>
      <c r="F44" s="519" t="s">
        <v>13</v>
      </c>
      <c r="G44" s="523"/>
      <c r="H44" s="270"/>
      <c r="I44" s="270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8"/>
      <c r="U44" s="68"/>
      <c r="V44" s="68"/>
      <c r="W44" s="68"/>
      <c r="X44" s="68"/>
      <c r="Y44" s="48"/>
      <c r="AA44" s="486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522"/>
      <c r="C45" s="504"/>
      <c r="D45" s="505"/>
      <c r="E45" s="506"/>
      <c r="F45" s="519"/>
      <c r="G45" s="524"/>
      <c r="H45" s="270"/>
      <c r="I45" s="270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8"/>
      <c r="U45" s="68"/>
      <c r="V45" s="68"/>
      <c r="W45" s="68"/>
      <c r="X45" s="68"/>
      <c r="Y45" s="48"/>
      <c r="AA45" s="486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0"/>
      <c r="C46" s="40"/>
      <c r="D46" s="41"/>
      <c r="E46" s="42"/>
      <c r="F46" s="148"/>
      <c r="G46" s="84"/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5"/>
      <c r="S46" s="45"/>
      <c r="T46" s="45"/>
      <c r="U46" s="45"/>
      <c r="V46" s="45"/>
      <c r="W46" s="45"/>
      <c r="X46" s="45"/>
      <c r="Y46" s="76"/>
      <c r="AA46" s="486"/>
      <c r="AB46" s="3"/>
      <c r="AK46" s="5"/>
      <c r="AM46" s="5"/>
      <c r="AN46" s="4"/>
    </row>
    <row r="47" spans="1:40" s="2" customFormat="1" ht="6" customHeight="1" x14ac:dyDescent="0.5">
      <c r="A47" s="78"/>
      <c r="B47" s="245"/>
      <c r="C47" s="246"/>
      <c r="D47" s="247"/>
      <c r="E47" s="247"/>
      <c r="F47" s="247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7"/>
      <c r="S47" s="77"/>
      <c r="T47" s="77"/>
      <c r="U47" s="77"/>
      <c r="V47" s="77"/>
      <c r="W47" s="77"/>
      <c r="X47" s="77"/>
      <c r="Y47" s="199"/>
      <c r="AA47" s="486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38</v>
      </c>
      <c r="F48" s="79" t="s">
        <v>6</v>
      </c>
      <c r="G48" s="79" t="s">
        <v>11</v>
      </c>
      <c r="I48" s="78">
        <f>COUNTIF($C$7:$C$46,"ช")</f>
        <v>16</v>
      </c>
      <c r="J48" s="78"/>
      <c r="K48" s="2" t="s">
        <v>8</v>
      </c>
      <c r="M48" s="243" t="s">
        <v>7</v>
      </c>
      <c r="N48" s="243"/>
      <c r="O48" s="78">
        <f>COUNTIF($C$7:$C$46,"ญ")</f>
        <v>22</v>
      </c>
      <c r="P48" s="77"/>
      <c r="Q48" s="80" t="s">
        <v>8</v>
      </c>
      <c r="Y48" s="77"/>
      <c r="AA48" s="486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487"/>
    </row>
    <row r="50" spans="1:27" s="99" customFormat="1" ht="15" hidden="1" customHeight="1" x14ac:dyDescent="0.5">
      <c r="A50" s="94"/>
      <c r="B50" s="95"/>
      <c r="C50" s="94"/>
      <c r="D50" s="248" t="s">
        <v>13</v>
      </c>
      <c r="E50" s="248">
        <f>COUNTIF($F$7:$F$46,"แดง")</f>
        <v>8</v>
      </c>
      <c r="F50" s="248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488"/>
    </row>
    <row r="51" spans="1:27" s="99" customFormat="1" ht="15" hidden="1" customHeight="1" x14ac:dyDescent="0.5">
      <c r="A51" s="94"/>
      <c r="B51" s="95"/>
      <c r="C51" s="94"/>
      <c r="D51" s="248" t="s">
        <v>14</v>
      </c>
      <c r="E51" s="248">
        <f>COUNTIF($F$7:$F$46,"เหลือง")</f>
        <v>8</v>
      </c>
      <c r="F51" s="248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488"/>
    </row>
    <row r="52" spans="1:27" s="99" customFormat="1" ht="15" hidden="1" customHeight="1" x14ac:dyDescent="0.5">
      <c r="A52" s="94"/>
      <c r="B52" s="95"/>
      <c r="C52" s="94"/>
      <c r="D52" s="248" t="s">
        <v>15</v>
      </c>
      <c r="E52" s="248">
        <f>COUNTIF($F$7:$F$46,"น้ำเงิน")</f>
        <v>8</v>
      </c>
      <c r="F52" s="248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488"/>
    </row>
    <row r="53" spans="1:27" s="99" customFormat="1" ht="15" hidden="1" customHeight="1" x14ac:dyDescent="0.5">
      <c r="A53" s="94"/>
      <c r="B53" s="95"/>
      <c r="C53" s="94"/>
      <c r="D53" s="248" t="s">
        <v>16</v>
      </c>
      <c r="E53" s="248">
        <f>COUNTIF($F$7:$F$46,"ม่วง")</f>
        <v>8</v>
      </c>
      <c r="F53" s="248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488"/>
    </row>
    <row r="54" spans="1:27" s="99" customFormat="1" ht="15" hidden="1" customHeight="1" x14ac:dyDescent="0.5">
      <c r="A54" s="94"/>
      <c r="B54" s="95"/>
      <c r="C54" s="94"/>
      <c r="D54" s="248" t="s">
        <v>17</v>
      </c>
      <c r="E54" s="248">
        <f>COUNTIF($F$7:$F$46,"ฟ้า")</f>
        <v>6</v>
      </c>
      <c r="F54" s="248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488"/>
    </row>
    <row r="55" spans="1:27" s="99" customFormat="1" ht="15" hidden="1" customHeight="1" x14ac:dyDescent="0.5">
      <c r="A55" s="94"/>
      <c r="B55" s="95"/>
      <c r="C55" s="94"/>
      <c r="D55" s="248" t="s">
        <v>5</v>
      </c>
      <c r="E55" s="248">
        <f>SUM(E50:E54)</f>
        <v>38</v>
      </c>
      <c r="F55" s="248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488"/>
    </row>
    <row r="56" spans="1:27" s="99" customFormat="1" ht="15" customHeight="1" x14ac:dyDescent="0.5">
      <c r="B56" s="96"/>
      <c r="C56" s="97"/>
      <c r="D56" s="98"/>
      <c r="E56" s="98"/>
      <c r="F56" s="98"/>
      <c r="AA56" s="488"/>
    </row>
    <row r="57" spans="1:27" s="99" customFormat="1" ht="15" customHeight="1" x14ac:dyDescent="0.5">
      <c r="B57" s="96"/>
      <c r="C57" s="97"/>
      <c r="D57" s="98"/>
      <c r="E57" s="98"/>
      <c r="F57" s="98"/>
      <c r="AA57" s="488"/>
    </row>
    <row r="58" spans="1:27" s="99" customFormat="1" ht="15" customHeight="1" x14ac:dyDescent="0.5">
      <c r="B58" s="96"/>
      <c r="C58" s="100"/>
      <c r="D58" s="101"/>
      <c r="E58" s="101"/>
      <c r="F58" s="101"/>
      <c r="AA58" s="488"/>
    </row>
    <row r="59" spans="1:27" s="99" customFormat="1" ht="15" customHeight="1" x14ac:dyDescent="0.5">
      <c r="B59" s="96"/>
      <c r="C59" s="97"/>
      <c r="D59" s="98"/>
      <c r="E59" s="98"/>
      <c r="F59" s="98"/>
      <c r="AA59" s="488"/>
    </row>
    <row r="60" spans="1:27" s="99" customFormat="1" ht="15" customHeight="1" x14ac:dyDescent="0.5">
      <c r="B60" s="96"/>
      <c r="C60" s="97"/>
      <c r="D60" s="98"/>
      <c r="E60" s="98"/>
      <c r="F60" s="98"/>
      <c r="AA60" s="488"/>
    </row>
  </sheetData>
  <sortState xmlns:xlrd2="http://schemas.microsoft.com/office/spreadsheetml/2017/richdata2" ref="B25:F46">
    <sortCondition ref="B25:B46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zoomScale="130" zoomScaleNormal="130" workbookViewId="0">
      <selection activeCell="U1" sqref="U1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ม.6'!B20</f>
        <v>นายเอกพนธ์  เกษรสิทธิ์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68</v>
      </c>
      <c r="M2" s="13" t="s">
        <v>53</v>
      </c>
      <c r="R2" s="13" t="str">
        <f>'ยอด ม.6'!B21</f>
        <v>นางสาวมนัสชนก เพ็ชรแก้ว</v>
      </c>
    </row>
    <row r="3" spans="1:40" s="14" customFormat="1" ht="17.25" customHeight="1" x14ac:dyDescent="0.5">
      <c r="A3" s="15" t="s">
        <v>208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3">
        <f>'ยอด ม.6'!F20</f>
        <v>123</v>
      </c>
      <c r="X4" s="553"/>
    </row>
    <row r="5" spans="1:40" s="93" customFormat="1" ht="18" customHeight="1" x14ac:dyDescent="0.5">
      <c r="A5" s="554" t="s">
        <v>0</v>
      </c>
      <c r="B5" s="556" t="s">
        <v>1</v>
      </c>
      <c r="C5" s="558" t="s">
        <v>2</v>
      </c>
      <c r="D5" s="560" t="s">
        <v>9</v>
      </c>
      <c r="E5" s="562" t="s">
        <v>4</v>
      </c>
      <c r="F5" s="554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79"/>
    </row>
    <row r="6" spans="1:40" s="93" customFormat="1" ht="18" customHeight="1" x14ac:dyDescent="0.5">
      <c r="A6" s="555"/>
      <c r="B6" s="557"/>
      <c r="C6" s="559"/>
      <c r="D6" s="561"/>
      <c r="E6" s="563"/>
      <c r="F6" s="564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90"/>
      <c r="Y6" s="184"/>
    </row>
    <row r="7" spans="1:40" s="2" customFormat="1" ht="16.350000000000001" customHeight="1" x14ac:dyDescent="0.5">
      <c r="A7" s="16">
        <v>1</v>
      </c>
      <c r="B7" s="111">
        <v>42253</v>
      </c>
      <c r="C7" s="112" t="s">
        <v>75</v>
      </c>
      <c r="D7" s="113" t="s">
        <v>711</v>
      </c>
      <c r="E7" s="114" t="s">
        <v>712</v>
      </c>
      <c r="F7" s="115" t="s">
        <v>15</v>
      </c>
      <c r="G7" s="296"/>
      <c r="H7" s="117"/>
      <c r="I7" s="117"/>
      <c r="J7" s="117"/>
      <c r="K7" s="117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106">
        <v>42296</v>
      </c>
      <c r="C8" s="107" t="s">
        <v>75</v>
      </c>
      <c r="D8" s="108" t="s">
        <v>128</v>
      </c>
      <c r="E8" s="109" t="s">
        <v>713</v>
      </c>
      <c r="F8" s="110" t="s">
        <v>17</v>
      </c>
      <c r="G8" s="105"/>
      <c r="H8" s="118"/>
      <c r="I8" s="118"/>
      <c r="J8" s="118"/>
      <c r="K8" s="118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106">
        <v>42306</v>
      </c>
      <c r="C9" s="107" t="s">
        <v>75</v>
      </c>
      <c r="D9" s="108" t="s">
        <v>714</v>
      </c>
      <c r="E9" s="109" t="s">
        <v>715</v>
      </c>
      <c r="F9" s="110" t="s">
        <v>13</v>
      </c>
      <c r="G9" s="105"/>
      <c r="H9" s="118"/>
      <c r="I9" s="118"/>
      <c r="J9" s="118"/>
      <c r="K9" s="118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106">
        <v>42421</v>
      </c>
      <c r="C10" s="107" t="s">
        <v>75</v>
      </c>
      <c r="D10" s="108" t="s">
        <v>151</v>
      </c>
      <c r="E10" s="109" t="s">
        <v>716</v>
      </c>
      <c r="F10" s="110" t="s">
        <v>15</v>
      </c>
      <c r="G10" s="105"/>
      <c r="H10" s="118"/>
      <c r="I10" s="118"/>
      <c r="J10" s="118"/>
      <c r="K10" s="118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19">
        <v>42423</v>
      </c>
      <c r="C11" s="120" t="s">
        <v>75</v>
      </c>
      <c r="D11" s="121" t="s">
        <v>717</v>
      </c>
      <c r="E11" s="122" t="s">
        <v>718</v>
      </c>
      <c r="F11" s="123" t="s">
        <v>16</v>
      </c>
      <c r="G11" s="124"/>
      <c r="H11" s="103"/>
      <c r="I11" s="103"/>
      <c r="J11" s="103"/>
      <c r="K11" s="103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1">
        <v>44435</v>
      </c>
      <c r="C12" s="112" t="s">
        <v>75</v>
      </c>
      <c r="D12" s="113" t="s">
        <v>719</v>
      </c>
      <c r="E12" s="114" t="s">
        <v>720</v>
      </c>
      <c r="F12" s="115" t="s">
        <v>13</v>
      </c>
      <c r="G12" s="116"/>
      <c r="H12" s="117"/>
      <c r="I12" s="117"/>
      <c r="J12" s="117"/>
      <c r="K12" s="117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6">
        <v>44437</v>
      </c>
      <c r="C13" s="107" t="s">
        <v>75</v>
      </c>
      <c r="D13" s="108" t="s">
        <v>721</v>
      </c>
      <c r="E13" s="109" t="s">
        <v>722</v>
      </c>
      <c r="F13" s="110" t="s">
        <v>15</v>
      </c>
      <c r="G13" s="105"/>
      <c r="H13" s="118"/>
      <c r="I13" s="118"/>
      <c r="J13" s="118"/>
      <c r="K13" s="118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6">
        <v>42153</v>
      </c>
      <c r="C14" s="107" t="s">
        <v>76</v>
      </c>
      <c r="D14" s="108" t="s">
        <v>723</v>
      </c>
      <c r="E14" s="109" t="s">
        <v>724</v>
      </c>
      <c r="F14" s="110" t="s">
        <v>17</v>
      </c>
      <c r="G14" s="105"/>
      <c r="H14" s="118"/>
      <c r="I14" s="118"/>
      <c r="J14" s="118"/>
      <c r="K14" s="118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6">
        <v>42155</v>
      </c>
      <c r="C15" s="107" t="s">
        <v>76</v>
      </c>
      <c r="D15" s="108" t="s">
        <v>725</v>
      </c>
      <c r="E15" s="109" t="s">
        <v>726</v>
      </c>
      <c r="F15" s="110" t="s">
        <v>13</v>
      </c>
      <c r="G15" s="105"/>
      <c r="H15" s="118"/>
      <c r="I15" s="118"/>
      <c r="J15" s="118"/>
      <c r="K15" s="118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19">
        <v>42206</v>
      </c>
      <c r="C16" s="120" t="s">
        <v>76</v>
      </c>
      <c r="D16" s="121" t="s">
        <v>727</v>
      </c>
      <c r="E16" s="122" t="s">
        <v>728</v>
      </c>
      <c r="F16" s="123" t="s">
        <v>14</v>
      </c>
      <c r="G16" s="124"/>
      <c r="H16" s="103"/>
      <c r="I16" s="103"/>
      <c r="J16" s="103"/>
      <c r="K16" s="103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11">
        <v>42228</v>
      </c>
      <c r="C17" s="112" t="s">
        <v>76</v>
      </c>
      <c r="D17" s="113" t="s">
        <v>122</v>
      </c>
      <c r="E17" s="114" t="s">
        <v>139</v>
      </c>
      <c r="F17" s="115" t="s">
        <v>15</v>
      </c>
      <c r="G17" s="116"/>
      <c r="H17" s="117"/>
      <c r="I17" s="117"/>
      <c r="J17" s="117"/>
      <c r="K17" s="117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6">
        <v>42282</v>
      </c>
      <c r="C18" s="107" t="s">
        <v>76</v>
      </c>
      <c r="D18" s="108" t="s">
        <v>317</v>
      </c>
      <c r="E18" s="109" t="s">
        <v>729</v>
      </c>
      <c r="F18" s="110" t="s">
        <v>16</v>
      </c>
      <c r="G18" s="105"/>
      <c r="H18" s="118"/>
      <c r="I18" s="118"/>
      <c r="J18" s="118"/>
      <c r="K18" s="118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6">
        <v>42284</v>
      </c>
      <c r="C19" s="107" t="s">
        <v>76</v>
      </c>
      <c r="D19" s="140" t="s">
        <v>730</v>
      </c>
      <c r="E19" s="109" t="s">
        <v>182</v>
      </c>
      <c r="F19" s="110" t="s">
        <v>17</v>
      </c>
      <c r="G19" s="105"/>
      <c r="H19" s="118"/>
      <c r="I19" s="118"/>
      <c r="J19" s="118"/>
      <c r="K19" s="118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6">
        <v>42287</v>
      </c>
      <c r="C20" s="107" t="s">
        <v>76</v>
      </c>
      <c r="D20" s="108" t="s">
        <v>731</v>
      </c>
      <c r="E20" s="109" t="s">
        <v>732</v>
      </c>
      <c r="F20" s="110" t="s">
        <v>13</v>
      </c>
      <c r="G20" s="105"/>
      <c r="H20" s="118"/>
      <c r="I20" s="118"/>
      <c r="J20" s="118"/>
      <c r="K20" s="118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19">
        <v>42311</v>
      </c>
      <c r="C21" s="120" t="s">
        <v>76</v>
      </c>
      <c r="D21" s="121" t="s">
        <v>733</v>
      </c>
      <c r="E21" s="122" t="s">
        <v>734</v>
      </c>
      <c r="F21" s="123" t="s">
        <v>14</v>
      </c>
      <c r="G21" s="124"/>
      <c r="H21" s="103"/>
      <c r="I21" s="103"/>
      <c r="J21" s="103"/>
      <c r="K21" s="103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1">
        <v>42321</v>
      </c>
      <c r="C22" s="112" t="s">
        <v>76</v>
      </c>
      <c r="D22" s="113" t="s">
        <v>735</v>
      </c>
      <c r="E22" s="114" t="s">
        <v>736</v>
      </c>
      <c r="F22" s="115" t="s">
        <v>15</v>
      </c>
      <c r="G22" s="116"/>
      <c r="H22" s="117"/>
      <c r="I22" s="117"/>
      <c r="J22" s="117"/>
      <c r="K22" s="117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6">
        <v>42322</v>
      </c>
      <c r="C23" s="107" t="s">
        <v>76</v>
      </c>
      <c r="D23" s="108" t="s">
        <v>98</v>
      </c>
      <c r="E23" s="109" t="s">
        <v>737</v>
      </c>
      <c r="F23" s="110" t="s">
        <v>16</v>
      </c>
      <c r="G23" s="105"/>
      <c r="H23" s="118"/>
      <c r="I23" s="118"/>
      <c r="J23" s="118"/>
      <c r="K23" s="118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6">
        <v>42324</v>
      </c>
      <c r="C24" s="107" t="s">
        <v>76</v>
      </c>
      <c r="D24" s="108" t="s">
        <v>738</v>
      </c>
      <c r="E24" s="109" t="s">
        <v>739</v>
      </c>
      <c r="F24" s="110" t="s">
        <v>17</v>
      </c>
      <c r="G24" s="105"/>
      <c r="H24" s="118"/>
      <c r="I24" s="118"/>
      <c r="J24" s="118"/>
      <c r="K24" s="118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6">
        <v>42326</v>
      </c>
      <c r="C25" s="107" t="s">
        <v>76</v>
      </c>
      <c r="D25" s="108" t="s">
        <v>740</v>
      </c>
      <c r="E25" s="109" t="s">
        <v>741</v>
      </c>
      <c r="F25" s="110" t="s">
        <v>13</v>
      </c>
      <c r="G25" s="105"/>
      <c r="H25" s="118"/>
      <c r="I25" s="118"/>
      <c r="J25" s="118"/>
      <c r="K25" s="118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19">
        <v>42369</v>
      </c>
      <c r="C26" s="120" t="s">
        <v>76</v>
      </c>
      <c r="D26" s="121" t="s">
        <v>742</v>
      </c>
      <c r="E26" s="122" t="s">
        <v>104</v>
      </c>
      <c r="F26" s="123" t="s">
        <v>15</v>
      </c>
      <c r="G26" s="124"/>
      <c r="H26" s="103"/>
      <c r="I26" s="103"/>
      <c r="J26" s="103"/>
      <c r="K26" s="103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1">
        <v>42371</v>
      </c>
      <c r="C27" s="125" t="s">
        <v>76</v>
      </c>
      <c r="D27" s="126" t="s">
        <v>743</v>
      </c>
      <c r="E27" s="127" t="s">
        <v>744</v>
      </c>
      <c r="F27" s="115" t="s">
        <v>16</v>
      </c>
      <c r="G27" s="128"/>
      <c r="H27" s="129"/>
      <c r="I27" s="129"/>
      <c r="J27" s="129"/>
      <c r="K27" s="129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3">
        <v>42374</v>
      </c>
      <c r="C28" s="107" t="s">
        <v>76</v>
      </c>
      <c r="D28" s="108" t="s">
        <v>745</v>
      </c>
      <c r="E28" s="109" t="s">
        <v>746</v>
      </c>
      <c r="F28" s="110" t="s">
        <v>17</v>
      </c>
      <c r="G28" s="105"/>
      <c r="H28" s="118"/>
      <c r="I28" s="118"/>
      <c r="J28" s="118"/>
      <c r="K28" s="118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3">
        <v>42412</v>
      </c>
      <c r="C29" s="107" t="s">
        <v>76</v>
      </c>
      <c r="D29" s="108" t="s">
        <v>747</v>
      </c>
      <c r="E29" s="109" t="s">
        <v>131</v>
      </c>
      <c r="F29" s="110" t="s">
        <v>13</v>
      </c>
      <c r="G29" s="295"/>
      <c r="H29" s="118"/>
      <c r="I29" s="118"/>
      <c r="J29" s="118"/>
      <c r="K29" s="118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106">
        <v>42446</v>
      </c>
      <c r="C30" s="107" t="s">
        <v>76</v>
      </c>
      <c r="D30" s="108" t="s">
        <v>748</v>
      </c>
      <c r="E30" s="109" t="s">
        <v>749</v>
      </c>
      <c r="F30" s="110" t="s">
        <v>14</v>
      </c>
      <c r="G30" s="105"/>
      <c r="H30" s="118"/>
      <c r="I30" s="118"/>
      <c r="J30" s="118"/>
      <c r="K30" s="118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19">
        <v>42453</v>
      </c>
      <c r="C31" s="120" t="s">
        <v>76</v>
      </c>
      <c r="D31" s="121" t="s">
        <v>750</v>
      </c>
      <c r="E31" s="122" t="s">
        <v>751</v>
      </c>
      <c r="F31" s="123" t="s">
        <v>15</v>
      </c>
      <c r="G31" s="124"/>
      <c r="H31" s="103"/>
      <c r="I31" s="103"/>
      <c r="J31" s="103"/>
      <c r="K31" s="103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1">
        <v>42575</v>
      </c>
      <c r="C32" s="112" t="s">
        <v>76</v>
      </c>
      <c r="D32" s="113" t="s">
        <v>752</v>
      </c>
      <c r="E32" s="114" t="s">
        <v>753</v>
      </c>
      <c r="F32" s="115" t="s">
        <v>16</v>
      </c>
      <c r="G32" s="116"/>
      <c r="H32" s="117"/>
      <c r="I32" s="117"/>
      <c r="J32" s="117"/>
      <c r="K32" s="117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6">
        <v>42578</v>
      </c>
      <c r="C33" s="107" t="s">
        <v>76</v>
      </c>
      <c r="D33" s="108" t="s">
        <v>754</v>
      </c>
      <c r="E33" s="109" t="s">
        <v>755</v>
      </c>
      <c r="F33" s="110" t="s">
        <v>17</v>
      </c>
      <c r="G33" s="105"/>
      <c r="H33" s="118"/>
      <c r="I33" s="118"/>
      <c r="J33" s="118"/>
      <c r="K33" s="118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6">
        <v>44439</v>
      </c>
      <c r="C34" s="107" t="s">
        <v>76</v>
      </c>
      <c r="D34" s="108" t="s">
        <v>756</v>
      </c>
      <c r="E34" s="109" t="s">
        <v>757</v>
      </c>
      <c r="F34" s="110" t="s">
        <v>14</v>
      </c>
      <c r="G34" s="105"/>
      <c r="H34" s="118"/>
      <c r="I34" s="118"/>
      <c r="J34" s="118"/>
      <c r="K34" s="118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6">
        <v>44440</v>
      </c>
      <c r="C35" s="107" t="s">
        <v>76</v>
      </c>
      <c r="D35" s="108" t="s">
        <v>758</v>
      </c>
      <c r="E35" s="109" t="s">
        <v>759</v>
      </c>
      <c r="F35" s="110" t="s">
        <v>15</v>
      </c>
      <c r="G35" s="105"/>
      <c r="H35" s="118"/>
      <c r="I35" s="118"/>
      <c r="J35" s="118"/>
      <c r="K35" s="118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19">
        <v>44441</v>
      </c>
      <c r="C36" s="120" t="s">
        <v>76</v>
      </c>
      <c r="D36" s="121" t="s">
        <v>760</v>
      </c>
      <c r="E36" s="122" t="s">
        <v>761</v>
      </c>
      <c r="F36" s="123" t="s">
        <v>16</v>
      </c>
      <c r="G36" s="124"/>
      <c r="H36" s="103"/>
      <c r="I36" s="103"/>
      <c r="J36" s="103"/>
      <c r="K36" s="103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1">
        <v>44442</v>
      </c>
      <c r="C37" s="125" t="s">
        <v>76</v>
      </c>
      <c r="D37" s="126" t="s">
        <v>762</v>
      </c>
      <c r="E37" s="127" t="s">
        <v>763</v>
      </c>
      <c r="F37" s="133" t="s">
        <v>17</v>
      </c>
      <c r="G37" s="134"/>
      <c r="H37" s="104"/>
      <c r="I37" s="104"/>
      <c r="J37" s="104"/>
      <c r="K37" s="104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106">
        <v>45119</v>
      </c>
      <c r="C38" s="107" t="s">
        <v>76</v>
      </c>
      <c r="D38" s="108" t="s">
        <v>764</v>
      </c>
      <c r="E38" s="109" t="s">
        <v>765</v>
      </c>
      <c r="F38" s="110" t="s">
        <v>13</v>
      </c>
      <c r="G38" s="105"/>
      <c r="H38" s="118"/>
      <c r="I38" s="118"/>
      <c r="J38" s="118"/>
      <c r="K38" s="118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/>
      <c r="B39" s="106"/>
      <c r="C39" s="107"/>
      <c r="D39" s="108"/>
      <c r="E39" s="109"/>
      <c r="F39" s="110"/>
      <c r="G39" s="105"/>
      <c r="H39" s="118"/>
      <c r="I39" s="118"/>
      <c r="J39" s="118"/>
      <c r="K39" s="118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/>
      <c r="B40" s="283"/>
      <c r="C40" s="107"/>
      <c r="D40" s="108"/>
      <c r="E40" s="109"/>
      <c r="F40" s="110"/>
      <c r="G40" s="105"/>
      <c r="H40" s="118"/>
      <c r="I40" s="118"/>
      <c r="J40" s="118"/>
      <c r="K40" s="118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/>
      <c r="B41" s="284"/>
      <c r="C41" s="120"/>
      <c r="D41" s="121"/>
      <c r="E41" s="122"/>
      <c r="F41" s="123"/>
      <c r="G41" s="124"/>
      <c r="H41" s="103"/>
      <c r="I41" s="103"/>
      <c r="J41" s="103"/>
      <c r="K41" s="103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hidden="1" customHeight="1" x14ac:dyDescent="0.5">
      <c r="A42" s="16"/>
      <c r="B42" s="285"/>
      <c r="C42" s="112"/>
      <c r="D42" s="113"/>
      <c r="E42" s="114"/>
      <c r="F42" s="137"/>
      <c r="G42" s="138"/>
      <c r="H42" s="139"/>
      <c r="I42" s="139"/>
      <c r="J42" s="139"/>
      <c r="K42" s="13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hidden="1" customHeight="1" x14ac:dyDescent="0.5">
      <c r="A43" s="27"/>
      <c r="B43" s="283"/>
      <c r="C43" s="107"/>
      <c r="D43" s="108"/>
      <c r="E43" s="109"/>
      <c r="F43" s="110"/>
      <c r="G43" s="105"/>
      <c r="H43" s="118"/>
      <c r="I43" s="118"/>
      <c r="J43" s="118"/>
      <c r="K43" s="118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hidden="1" customHeight="1" x14ac:dyDescent="0.5">
      <c r="A44" s="27"/>
      <c r="B44" s="283"/>
      <c r="C44" s="107"/>
      <c r="D44" s="108"/>
      <c r="E44" s="109"/>
      <c r="F44" s="110"/>
      <c r="G44" s="105"/>
      <c r="H44" s="118"/>
      <c r="I44" s="118"/>
      <c r="J44" s="118"/>
      <c r="K44" s="118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hidden="1" customHeight="1" x14ac:dyDescent="0.5">
      <c r="A45" s="27"/>
      <c r="B45" s="283"/>
      <c r="C45" s="107"/>
      <c r="D45" s="108"/>
      <c r="E45" s="109"/>
      <c r="F45" s="143"/>
      <c r="G45" s="144"/>
      <c r="H45" s="145"/>
      <c r="I45" s="145"/>
      <c r="J45" s="145"/>
      <c r="K45" s="14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hidden="1" customHeight="1" x14ac:dyDescent="0.5">
      <c r="A46" s="38"/>
      <c r="B46" s="284"/>
      <c r="C46" s="120"/>
      <c r="D46" s="121"/>
      <c r="E46" s="122"/>
      <c r="F46" s="123"/>
      <c r="G46" s="124"/>
      <c r="H46" s="103"/>
      <c r="I46" s="103"/>
      <c r="J46" s="103"/>
      <c r="K46" s="103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6" customHeight="1" x14ac:dyDescent="0.5">
      <c r="A47" s="78"/>
      <c r="B47" s="245"/>
      <c r="C47" s="246"/>
      <c r="D47" s="247"/>
      <c r="E47" s="247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198"/>
      <c r="Y47" s="199"/>
    </row>
    <row r="48" spans="1:40" s="2" customFormat="1" ht="16.149999999999999" customHeight="1" x14ac:dyDescent="0.5">
      <c r="A48" s="77"/>
      <c r="B48" s="81" t="s">
        <v>24</v>
      </c>
      <c r="C48" s="78"/>
      <c r="D48" s="78">
        <f>H48+O48</f>
        <v>32</v>
      </c>
      <c r="E48" s="79" t="s">
        <v>6</v>
      </c>
      <c r="F48" s="81" t="s">
        <v>11</v>
      </c>
      <c r="G48" s="81"/>
      <c r="H48" s="78">
        <f>COUNTIF($C$7:$C$46,"ช")</f>
        <v>7</v>
      </c>
      <c r="I48" s="77"/>
      <c r="J48" s="80" t="s">
        <v>8</v>
      </c>
      <c r="K48" s="81"/>
      <c r="L48" s="570" t="s">
        <v>7</v>
      </c>
      <c r="M48" s="570"/>
      <c r="N48" s="77"/>
      <c r="O48" s="78">
        <f>COUNTIF($C$7:$C$46,"ญ")</f>
        <v>25</v>
      </c>
      <c r="P48" s="77"/>
      <c r="Q48" s="80" t="s">
        <v>8</v>
      </c>
      <c r="X48" s="77"/>
      <c r="Y48" s="77"/>
    </row>
    <row r="49" spans="1:25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48" t="s">
        <v>13</v>
      </c>
      <c r="E50" s="248">
        <f>COUNTIF($F$7:$F$46,"แดง")</f>
        <v>7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48" t="s">
        <v>14</v>
      </c>
      <c r="E51" s="248">
        <f>COUNTIF($F$7:$F$46,"เหลือง")</f>
        <v>4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48" t="s">
        <v>15</v>
      </c>
      <c r="E52" s="248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48" t="s">
        <v>16</v>
      </c>
      <c r="E53" s="248">
        <f>COUNTIF($F$7:$F$46,"ม่วง")</f>
        <v>6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48" t="s">
        <v>17</v>
      </c>
      <c r="E54" s="248">
        <f>COUNTIF($F$7:$F$46,"ฟ้า")</f>
        <v>7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48" t="s">
        <v>5</v>
      </c>
      <c r="E55" s="248">
        <f>SUM(E50:E54)</f>
        <v>32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customHeight="1" x14ac:dyDescent="0.5">
      <c r="B56" s="96"/>
      <c r="C56" s="97"/>
      <c r="D56" s="98"/>
      <c r="E56" s="98"/>
    </row>
    <row r="58" spans="1:25" ht="15" customHeight="1" x14ac:dyDescent="0.5">
      <c r="C58" s="10"/>
      <c r="D58" s="12"/>
      <c r="E58" s="12"/>
    </row>
  </sheetData>
  <mergeCells count="8">
    <mergeCell ref="L48:M4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ยอด ม.6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2026-05-18T05:29:47Z</cp:lastPrinted>
  <dcterms:created xsi:type="dcterms:W3CDTF">2002-05-20T03:15:00Z</dcterms:created>
  <dcterms:modified xsi:type="dcterms:W3CDTF">2026-05-25T03:32:50Z</dcterms:modified>
</cp:coreProperties>
</file>