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ทะเบียน วัดผล\งานทะเบียน\รายชื่อนักเรียน ส.ธ\2569\1-2569\"/>
    </mc:Choice>
  </mc:AlternateContent>
  <xr:revisionPtr revIDLastSave="0" documentId="13_ncr:1_{F1A26EF2-DE95-4481-BCF3-C90F1EFF671D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5-1" sheetId="31" r:id="rId1"/>
    <sheet name="5-2" sheetId="46" r:id="rId2"/>
    <sheet name="5-3" sheetId="47" r:id="rId3"/>
    <sheet name="5-4" sheetId="48" r:id="rId4"/>
    <sheet name="5-5" sheetId="49" r:id="rId5"/>
    <sheet name="5-6" sheetId="50" r:id="rId6"/>
    <sheet name="5-7" sheetId="51" r:id="rId7"/>
    <sheet name="5-8" sheetId="52" r:id="rId8"/>
    <sheet name="5-9" sheetId="53" r:id="rId9"/>
    <sheet name="5-10" sheetId="42" r:id="rId10"/>
    <sheet name="5-11" sheetId="43" r:id="rId11"/>
    <sheet name="5-12" sheetId="44" r:id="rId12"/>
    <sheet name="5-13" sheetId="55" r:id="rId13"/>
    <sheet name="5-14" sheetId="54" r:id="rId14"/>
    <sheet name="ยอด ม.5" sheetId="34" r:id="rId15"/>
  </sheets>
  <definedNames>
    <definedName name="_xlnm._FilterDatabase" localSheetId="0" hidden="1">'5-1'!$A$1:$AV$48</definedName>
    <definedName name="_xlnm._FilterDatabase" localSheetId="9" hidden="1">'5-10'!$A$1:$AK$48</definedName>
    <definedName name="_xlnm._FilterDatabase" localSheetId="10" hidden="1">'5-11'!$A$1:$AU$48</definedName>
    <definedName name="_xlnm._FilterDatabase" localSheetId="11" hidden="1">'5-12'!$A$1:$AU$44</definedName>
    <definedName name="_xlnm._FilterDatabase" localSheetId="12" hidden="1">'5-13'!$A$1:$AV$48</definedName>
    <definedName name="_xlnm._FilterDatabase" localSheetId="13" hidden="1">'5-14'!$A$1:$AI$28</definedName>
    <definedName name="_xlnm._FilterDatabase" localSheetId="1" hidden="1">'5-2'!$A$1:$AU$44</definedName>
    <definedName name="_xlnm._FilterDatabase" localSheetId="2" hidden="1">'5-3'!$A$1:$AU$38</definedName>
    <definedName name="_xlnm._FilterDatabase" localSheetId="3" hidden="1">'5-4'!$A$1:$AU$44</definedName>
    <definedName name="_xlnm._FilterDatabase" localSheetId="4" hidden="1">'5-5'!$A$1:$AU$48</definedName>
    <definedName name="_xlnm._FilterDatabase" localSheetId="5" hidden="1">'5-6'!$A$1:$AU$48</definedName>
    <definedName name="_xlnm._FilterDatabase" localSheetId="6" hidden="1">'5-7'!$A$1:$AR$48</definedName>
    <definedName name="_xlnm._FilterDatabase" localSheetId="7" hidden="1">'5-8'!$A$1:$AU$48</definedName>
    <definedName name="_xlnm._FilterDatabase" localSheetId="8" hidden="1">'5-9'!$A$1:$AU$48</definedName>
    <definedName name="_xlnm.Print_Area" localSheetId="0">'5-1'!$A$1:$X$48</definedName>
    <definedName name="_xlnm.Print_Area" localSheetId="9">'5-10'!$A$1:$X$48</definedName>
    <definedName name="_xlnm.Print_Area" localSheetId="10">'5-11'!$A$1:$Y$48</definedName>
    <definedName name="_xlnm.Print_Area" localSheetId="11">'5-12'!$A$1:$Y$44</definedName>
    <definedName name="_xlnm.Print_Area" localSheetId="12">'5-13'!$A$1:$Z$48</definedName>
    <definedName name="_xlnm.Print_Area" localSheetId="13">'5-14'!$A$1:$AF$28</definedName>
    <definedName name="_xlnm.Print_Area" localSheetId="1">'5-2'!$A$1:$Y$44</definedName>
    <definedName name="_xlnm.Print_Area" localSheetId="2">'5-3'!$A$1:$Y$38</definedName>
    <definedName name="_xlnm.Print_Area" localSheetId="3">'5-4'!$A$1:$Y$44</definedName>
    <definedName name="_xlnm.Print_Area" localSheetId="4">'5-5'!$A$1:$Y$48</definedName>
    <definedName name="_xlnm.Print_Area" localSheetId="5">'5-6'!$A$1:$Y$48</definedName>
    <definedName name="_xlnm.Print_Area" localSheetId="6">'5-7'!$A$1:$Y$48</definedName>
    <definedName name="_xlnm.Print_Area" localSheetId="7">'5-8'!$A$1:$Y$48</definedName>
    <definedName name="_xlnm.Print_Area" localSheetId="8">'5-9'!$A$1:$Y$48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" i="31" l="1"/>
  <c r="E1" i="46"/>
  <c r="E1" i="47"/>
  <c r="E1" i="48"/>
  <c r="E1" i="49"/>
  <c r="E1" i="50"/>
  <c r="E1" i="51"/>
  <c r="E1" i="52"/>
  <c r="E1" i="53"/>
  <c r="E1" i="42"/>
  <c r="E1" i="43"/>
  <c r="E1" i="44"/>
  <c r="E1" i="55"/>
  <c r="E1" i="54"/>
  <c r="O48" i="51" l="1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I49" i="44"/>
  <c r="I48" i="44"/>
  <c r="I47" i="44"/>
  <c r="I46" i="44"/>
  <c r="H53" i="43"/>
  <c r="H52" i="43"/>
  <c r="H51" i="43"/>
  <c r="H50" i="43"/>
  <c r="I48" i="55"/>
  <c r="E50" i="55"/>
  <c r="I50" i="44" l="1"/>
  <c r="H54" i="43"/>
  <c r="S2" i="55"/>
  <c r="S1" i="55"/>
  <c r="E46" i="44"/>
  <c r="E54" i="43"/>
  <c r="E53" i="43"/>
  <c r="E52" i="43"/>
  <c r="E51" i="43"/>
  <c r="E50" i="43"/>
  <c r="X4" i="55"/>
  <c r="E54" i="55"/>
  <c r="E53" i="55"/>
  <c r="E52" i="55"/>
  <c r="E51" i="55"/>
  <c r="H50" i="42"/>
  <c r="H53" i="42"/>
  <c r="H52" i="42"/>
  <c r="H51" i="42"/>
  <c r="O48" i="55"/>
  <c r="D28" i="34" l="1"/>
  <c r="N17" i="34" s="1"/>
  <c r="E48" i="55"/>
  <c r="C28" i="34"/>
  <c r="M17" i="34" s="1"/>
  <c r="H54" i="42"/>
  <c r="E55" i="55"/>
  <c r="E28" i="34" l="1"/>
  <c r="O17" i="34" s="1"/>
  <c r="S2" i="54"/>
  <c r="S1" i="54"/>
  <c r="E50" i="52" l="1"/>
  <c r="R28" i="54"/>
  <c r="D30" i="34" s="1"/>
  <c r="N18" i="34" s="1"/>
  <c r="E51" i="52"/>
  <c r="E52" i="52"/>
  <c r="E53" i="52"/>
  <c r="E54" i="52"/>
  <c r="E50" i="31"/>
  <c r="E51" i="31"/>
  <c r="E52" i="31"/>
  <c r="E53" i="31"/>
  <c r="E54" i="31"/>
  <c r="E55" i="31" l="1"/>
  <c r="E55" i="52"/>
  <c r="A47" i="34"/>
  <c r="F46" i="34"/>
  <c r="A46" i="34"/>
  <c r="F45" i="34"/>
  <c r="A45" i="34"/>
  <c r="F44" i="34"/>
  <c r="A44" i="34"/>
  <c r="F43" i="34"/>
  <c r="A43" i="34"/>
  <c r="F42" i="34"/>
  <c r="A42" i="34"/>
  <c r="F41" i="34"/>
  <c r="A41" i="34"/>
  <c r="F40" i="34"/>
  <c r="A40" i="34"/>
  <c r="F39" i="34"/>
  <c r="A39" i="34"/>
  <c r="F38" i="34"/>
  <c r="A38" i="34"/>
  <c r="F37" i="34"/>
  <c r="A37" i="34"/>
  <c r="F36" i="34"/>
  <c r="A36" i="34"/>
  <c r="F35" i="34"/>
  <c r="A35" i="34"/>
  <c r="F34" i="34"/>
  <c r="A34" i="34"/>
  <c r="H48" i="43" l="1"/>
  <c r="C24" i="34" s="1"/>
  <c r="M15" i="34" s="1"/>
  <c r="E46" i="46"/>
  <c r="E47" i="46"/>
  <c r="E48" i="46"/>
  <c r="E49" i="46"/>
  <c r="E50" i="46"/>
  <c r="C44" i="34" l="1"/>
  <c r="E51" i="46"/>
  <c r="H48" i="42"/>
  <c r="N48" i="43"/>
  <c r="D24" i="34" s="1"/>
  <c r="N15" i="34" s="1"/>
  <c r="D44" i="34" l="1"/>
  <c r="C22" i="34"/>
  <c r="E48" i="43"/>
  <c r="C43" i="34" l="1"/>
  <c r="M14" i="34"/>
  <c r="R2" i="42"/>
  <c r="E54" i="42" l="1"/>
  <c r="E53" i="42"/>
  <c r="E52" i="42"/>
  <c r="E51" i="42"/>
  <c r="E50" i="42"/>
  <c r="E34" i="54" l="1"/>
  <c r="E33" i="54"/>
  <c r="E32" i="54"/>
  <c r="E31" i="54"/>
  <c r="E30" i="54"/>
  <c r="I28" i="54" l="1"/>
  <c r="C30" i="34" s="1"/>
  <c r="M18" i="34" s="1"/>
  <c r="H44" i="44"/>
  <c r="E30" i="34" l="1"/>
  <c r="O18" i="34" s="1"/>
  <c r="C46" i="34"/>
  <c r="C26" i="34"/>
  <c r="C45" i="34" l="1"/>
  <c r="M16" i="34"/>
  <c r="D46" i="34"/>
  <c r="D28" i="54"/>
  <c r="E35" i="54"/>
  <c r="E46" i="34" l="1"/>
  <c r="W4" i="44"/>
  <c r="R2" i="44"/>
  <c r="R1" i="44"/>
  <c r="W4" i="43"/>
  <c r="Q2" i="43"/>
  <c r="Q1" i="43"/>
  <c r="W4" i="53"/>
  <c r="V4" i="42"/>
  <c r="R1" i="42"/>
  <c r="R2" i="53"/>
  <c r="R1" i="53"/>
  <c r="R2" i="52"/>
  <c r="R1" i="52"/>
  <c r="W4" i="52"/>
  <c r="W4" i="51"/>
  <c r="R2" i="51"/>
  <c r="R1" i="51"/>
  <c r="W4" i="50"/>
  <c r="R2" i="50"/>
  <c r="R1" i="50"/>
  <c r="R2" i="49"/>
  <c r="R1" i="49"/>
  <c r="W4" i="49"/>
  <c r="W4" i="48"/>
  <c r="R2" i="48"/>
  <c r="R1" i="48"/>
  <c r="W4" i="47"/>
  <c r="R2" i="47"/>
  <c r="R1" i="47"/>
  <c r="W4" i="46" l="1"/>
  <c r="R2" i="46"/>
  <c r="R1" i="46"/>
  <c r="V4" i="31"/>
  <c r="Q2" i="31"/>
  <c r="Q1" i="31"/>
  <c r="I48" i="31" l="1"/>
  <c r="C4" i="34" l="1"/>
  <c r="M5" i="34" s="1"/>
  <c r="E50" i="44"/>
  <c r="E49" i="44"/>
  <c r="E48" i="44"/>
  <c r="E47" i="44"/>
  <c r="E54" i="53"/>
  <c r="E53" i="53"/>
  <c r="E52" i="53"/>
  <c r="E51" i="53"/>
  <c r="E50" i="53"/>
  <c r="E54" i="51"/>
  <c r="E53" i="51"/>
  <c r="E52" i="51"/>
  <c r="E51" i="51"/>
  <c r="E50" i="51"/>
  <c r="E54" i="50"/>
  <c r="E53" i="50"/>
  <c r="E52" i="50"/>
  <c r="E51" i="50"/>
  <c r="E50" i="50"/>
  <c r="E54" i="49"/>
  <c r="E53" i="49"/>
  <c r="E52" i="49"/>
  <c r="E51" i="49"/>
  <c r="E50" i="49"/>
  <c r="E50" i="48"/>
  <c r="E49" i="48"/>
  <c r="E48" i="48"/>
  <c r="E47" i="48"/>
  <c r="E46" i="48"/>
  <c r="E44" i="47"/>
  <c r="E43" i="47"/>
  <c r="E42" i="47"/>
  <c r="E41" i="47"/>
  <c r="E40" i="47"/>
  <c r="H4" i="34" l="1"/>
  <c r="H6" i="34"/>
  <c r="H8" i="34"/>
  <c r="H10" i="34"/>
  <c r="H12" i="34"/>
  <c r="C34" i="34"/>
  <c r="E55" i="53"/>
  <c r="E51" i="44"/>
  <c r="E55" i="43"/>
  <c r="E55" i="42"/>
  <c r="E55" i="51"/>
  <c r="E55" i="50"/>
  <c r="E55" i="49"/>
  <c r="E51" i="48"/>
  <c r="E45" i="47"/>
  <c r="N44" i="44"/>
  <c r="H14" i="34" l="1"/>
  <c r="D26" i="34"/>
  <c r="E44" i="44"/>
  <c r="M48" i="42"/>
  <c r="O48" i="53"/>
  <c r="D20" i="34" s="1"/>
  <c r="N13" i="34" s="1"/>
  <c r="I48" i="53"/>
  <c r="C20" i="34" s="1"/>
  <c r="M13" i="34" s="1"/>
  <c r="O48" i="52"/>
  <c r="D18" i="34" s="1"/>
  <c r="N12" i="34" s="1"/>
  <c r="I48" i="52"/>
  <c r="D16" i="34"/>
  <c r="N11" i="34" s="1"/>
  <c r="I48" i="51"/>
  <c r="C16" i="34" s="1"/>
  <c r="M11" i="34" s="1"/>
  <c r="O48" i="50"/>
  <c r="D14" i="34" s="1"/>
  <c r="I48" i="50"/>
  <c r="C14" i="34" s="1"/>
  <c r="O48" i="49"/>
  <c r="D12" i="34" s="1"/>
  <c r="I48" i="49"/>
  <c r="O44" i="48"/>
  <c r="D10" i="34" s="1"/>
  <c r="I44" i="48"/>
  <c r="C10" i="34" s="1"/>
  <c r="O38" i="47"/>
  <c r="D8" i="34" s="1"/>
  <c r="I38" i="47"/>
  <c r="C8" i="34" s="1"/>
  <c r="O44" i="46"/>
  <c r="D6" i="34" s="1"/>
  <c r="N6" i="34" s="1"/>
  <c r="I44" i="46"/>
  <c r="O48" i="31"/>
  <c r="C36" i="34" l="1"/>
  <c r="M7" i="34"/>
  <c r="C39" i="34"/>
  <c r="M10" i="34"/>
  <c r="D36" i="34"/>
  <c r="N7" i="34"/>
  <c r="D39" i="34"/>
  <c r="N10" i="34"/>
  <c r="C37" i="34"/>
  <c r="M8" i="34"/>
  <c r="D37" i="34"/>
  <c r="N8" i="34"/>
  <c r="D45" i="34"/>
  <c r="N16" i="34"/>
  <c r="D38" i="34"/>
  <c r="N9" i="34"/>
  <c r="C42" i="34"/>
  <c r="D42" i="34"/>
  <c r="D35" i="34"/>
  <c r="D41" i="34"/>
  <c r="D40" i="34"/>
  <c r="C40" i="34"/>
  <c r="C18" i="34"/>
  <c r="M12" i="34" s="1"/>
  <c r="D22" i="34"/>
  <c r="E48" i="42"/>
  <c r="E44" i="46"/>
  <c r="D4" i="34"/>
  <c r="N5" i="34" s="1"/>
  <c r="E48" i="31"/>
  <c r="E8" i="34"/>
  <c r="E44" i="48"/>
  <c r="C6" i="34"/>
  <c r="M6" i="34" s="1"/>
  <c r="E48" i="53"/>
  <c r="E38" i="47"/>
  <c r="E48" i="49"/>
  <c r="E48" i="51"/>
  <c r="E48" i="52"/>
  <c r="E48" i="50"/>
  <c r="C12" i="34"/>
  <c r="E24" i="34"/>
  <c r="E20" i="34"/>
  <c r="E42" i="34" l="1"/>
  <c r="O13" i="34"/>
  <c r="E44" i="34"/>
  <c r="O15" i="34"/>
  <c r="E36" i="34"/>
  <c r="O7" i="34"/>
  <c r="C38" i="34"/>
  <c r="M9" i="34"/>
  <c r="D43" i="34"/>
  <c r="N14" i="34"/>
  <c r="D32" i="34"/>
  <c r="D47" i="34" s="1"/>
  <c r="C41" i="34"/>
  <c r="E18" i="34"/>
  <c r="C32" i="34"/>
  <c r="C47" i="34" s="1"/>
  <c r="C35" i="34"/>
  <c r="D34" i="34"/>
  <c r="E22" i="34"/>
  <c r="E16" i="34"/>
  <c r="O11" i="34" s="1"/>
  <c r="E26" i="34"/>
  <c r="E6" i="34"/>
  <c r="O6" i="34" s="1"/>
  <c r="E12" i="34"/>
  <c r="E10" i="34"/>
  <c r="E37" i="34" l="1"/>
  <c r="O8" i="34"/>
  <c r="E38" i="34"/>
  <c r="O9" i="34"/>
  <c r="E43" i="34"/>
  <c r="O14" i="34"/>
  <c r="E35" i="34"/>
  <c r="E45" i="34"/>
  <c r="O16" i="34"/>
  <c r="E41" i="34"/>
  <c r="O12" i="34"/>
  <c r="E40" i="34"/>
  <c r="E4" i="34"/>
  <c r="O5" i="34" s="1"/>
  <c r="E14" i="34"/>
  <c r="E39" i="34" l="1"/>
  <c r="O10" i="34"/>
  <c r="E32" i="34"/>
  <c r="E47" i="34" s="1"/>
  <c r="E34" i="34"/>
</calcChain>
</file>

<file path=xl/sharedStrings.xml><?xml version="1.0" encoding="utf-8"?>
<sst xmlns="http://schemas.openxmlformats.org/spreadsheetml/2006/main" count="2633" uniqueCount="1047">
  <si>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</si>
  <si>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</si>
  <si>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</si>
  <si>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</si>
  <si>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</si>
  <si>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</si>
  <si>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</si>
  <si>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</si>
  <si>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</si>
  <si>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</si>
  <si>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</si>
  <si>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</si>
  <si>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</si>
  <si>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</si>
  <si>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</si>
  <si>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</si>
  <si>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</si>
  <si>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</si>
  <si>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</si>
  <si>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</si>
  <si>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</si>
  <si>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</si>
  <si>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</si>
  <si>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ข้อมูล ณ  วันที่</t>
  </si>
  <si>
    <t>รวมนักเรียนทั้งหมด</t>
  </si>
  <si>
    <t xml:space="preserve">ครูที่ปรึกษาคนที่ 1 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</si>
  <si>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</si>
  <si>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แผนการเรียนวิทยาศาสตร์ - คณิตศาสตร์</t>
  </si>
  <si>
    <t>ม.5/1</t>
  </si>
  <si>
    <t>ม.5/2</t>
  </si>
  <si>
    <t>ม.5/3</t>
  </si>
  <si>
    <t>ม.5/4</t>
  </si>
  <si>
    <t>ม.5/5</t>
  </si>
  <si>
    <t>ม.5/6</t>
  </si>
  <si>
    <t>ม.5/7</t>
  </si>
  <si>
    <t>ม.5/8</t>
  </si>
  <si>
    <t>ม.5/9</t>
  </si>
  <si>
    <t>ม.5/10</t>
  </si>
  <si>
    <t>ม.5/11</t>
  </si>
  <si>
    <t>ม.5/12</t>
  </si>
  <si>
    <t>GIFTED</t>
  </si>
  <si>
    <t>กลุ่มภาษา</t>
  </si>
  <si>
    <t>นายบัญชา  เกษม</t>
  </si>
  <si>
    <t>นางสินีนาถ  งามสง่า</t>
  </si>
  <si>
    <t>หัวหน้าระดับ</t>
  </si>
  <si>
    <t>นายพิทักสันต์  ลิ่มวงษ์</t>
  </si>
  <si>
    <t xml:space="preserve">   (SURATTHANI  SCHOOL)</t>
  </si>
  <si>
    <t>ครูที่ปรึกษาคนที่ 2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</si>
  <si>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</si>
  <si>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</si>
  <si>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 xml:space="preserve"> </t>
  </si>
  <si>
    <t>ม.5/13</t>
  </si>
  <si>
    <t xml:space="preserve">จำนวนนักเรียนชั้น ม.5    </t>
  </si>
  <si>
    <t>นางสาวภัทรมน  อินไหม</t>
  </si>
  <si>
    <t>นางสาวศรินธร  มีเพียร</t>
  </si>
  <si>
    <t xml:space="preserve">    โรงเรียนสุราษฎร์ธานี</t>
  </si>
  <si>
    <t xml:space="preserve">      ชั้นมัธยมศึกษาปีที่ 5/1    </t>
  </si>
  <si>
    <t xml:space="preserve">      ชั้นมัธยมศึกษาปีที่ 5/2    </t>
  </si>
  <si>
    <t xml:space="preserve">      ชั้นมัธยมศึกษาปีที่ 5/3   </t>
  </si>
  <si>
    <t xml:space="preserve">      ชั้นมัธยมศึกษาปีที่ 5/4   </t>
  </si>
  <si>
    <t xml:space="preserve">      ชั้นมัธยมศึกษาปีที่ 5/5   </t>
  </si>
  <si>
    <t xml:space="preserve">      ชั้นมัธยมศึกษาปีที่ 5/6  </t>
  </si>
  <si>
    <t xml:space="preserve">      ชั้นมัธยมศึกษาปีที่ 5/7  </t>
  </si>
  <si>
    <t xml:space="preserve">      ชั้นมัธยมศึกษาปีที่ 5/8    </t>
  </si>
  <si>
    <t xml:space="preserve">      ชั้นมัธยมศึกษาปีที่ 5/9  </t>
  </si>
  <si>
    <t xml:space="preserve">      ชั้นมัธยมศึกษาปีที่ 5/10  </t>
  </si>
  <si>
    <t xml:space="preserve">      ชั้นมัธยมศึกษาปีที่ 5/11  </t>
  </si>
  <si>
    <t xml:space="preserve">      ชั้นมัธยมศึกษาปีที่ 5/12    </t>
  </si>
  <si>
    <t xml:space="preserve">                    โรงเรียนสุราษฎร์ธานี</t>
  </si>
  <si>
    <t xml:space="preserve">                         (SURATTHANI  SCHOOL)</t>
  </si>
  <si>
    <t xml:space="preserve">โครงการห้องเรียนพิเศษวิทยาศาสตร์ คณิตศาสตร์ เทคโนโลยีและสิ่งแวดล้อม (SMTE) </t>
  </si>
  <si>
    <t>โครงการพัฒนาและส่งเสริมผู้มีความสามารถพิเศษด้านวิทยาศาสตร์และเทคโนโลยี (พสวท.สมทบ)</t>
  </si>
  <si>
    <t>แผนการเรียนศิลป์-คำนวณ</t>
  </si>
  <si>
    <t>โครงการส่งเสริมความสามารถพิเศษด้านภาษา / (Gifted)</t>
  </si>
  <si>
    <t>รองหัวหน้าระดับฝ่ายกิจการฯ</t>
  </si>
  <si>
    <t>โครงการส่งเสริมความสามารถด้านศิลปศาสตร์</t>
  </si>
  <si>
    <t>พักการเรียน</t>
  </si>
  <si>
    <t>นายเสฎฐวุฒิ  เพ็งเจริญ</t>
  </si>
  <si>
    <t>นายนิพนธ์  ติลกโชติพงศ์</t>
  </si>
  <si>
    <t>โครงการส่งเสริมผู้มีความสามารถพิเศษด้านคณิตศาสตร์และภาษา</t>
  </si>
  <si>
    <t>นางสาวพชรภัทร  คงเทพ</t>
  </si>
  <si>
    <t>ขอเปลี่ยนวิชาเอก  จากญี่ปุ่น เป็น จีน</t>
  </si>
  <si>
    <t>***นักเรียนแลกเปลี่ยน</t>
  </si>
  <si>
    <t>***นักเรียนพักการเรียน</t>
  </si>
  <si>
    <t xml:space="preserve">         นักเรียนพักการเรียน / นักเรียนแลกเปลี่ยน</t>
  </si>
  <si>
    <t>อังกฤษ</t>
  </si>
  <si>
    <t>ฝรั่งเศส</t>
  </si>
  <si>
    <t>ญี่ปุ่น</t>
  </si>
  <si>
    <t>จีน</t>
  </si>
  <si>
    <t>กลุ่มภาษา/แผนการเรียน</t>
  </si>
  <si>
    <t>ม.5/14</t>
  </si>
  <si>
    <t>แผนการเรียนวิทยาศาสตร์ - คณิตศาสตร์ (วิทยาศาสตร์พลังสิบ)</t>
  </si>
  <si>
    <t xml:space="preserve">         ชั้นมัธยมศึกษาปีที่ 5/14</t>
  </si>
  <si>
    <t xml:space="preserve">      ชั้นมัธยมศึกษาปีที่ 5/13    </t>
  </si>
  <si>
    <t>นายกฤติณ ทิพย์มณเฑียร</t>
  </si>
  <si>
    <t>นายสมนึก อุบลรัตน์</t>
  </si>
  <si>
    <t>นายกรวิชญ์ เกื้อผล</t>
  </si>
  <si>
    <t>นางสาวฤทัยชนก แก้ววิรัตน์</t>
  </si>
  <si>
    <t>นางสาวชุติมา เจริญมาก</t>
  </si>
  <si>
    <t>นายนิพนธ์ ติลกโชติพงศ์</t>
  </si>
  <si>
    <t>ช</t>
  </si>
  <si>
    <t>จิรภัทร</t>
  </si>
  <si>
    <t>คณิต</t>
  </si>
  <si>
    <t>ไทย</t>
  </si>
  <si>
    <t>กฤติน</t>
  </si>
  <si>
    <t>คงแก้ว</t>
  </si>
  <si>
    <t>ญ</t>
  </si>
  <si>
    <t>ภัทราพร</t>
  </si>
  <si>
    <t>กานต์พิชชา</t>
  </si>
  <si>
    <t>ธมลวรรณ</t>
  </si>
  <si>
    <t>มนัสนันท์</t>
  </si>
  <si>
    <t>บัวแย้ม</t>
  </si>
  <si>
    <t>ศุภวิชญ์</t>
  </si>
  <si>
    <t>สุนทร</t>
  </si>
  <si>
    <t>ธนัญญา</t>
  </si>
  <si>
    <t>สุขะประดิษฐ</t>
  </si>
  <si>
    <t>หวังมุทิตากุล</t>
  </si>
  <si>
    <t>คงปลอด</t>
  </si>
  <si>
    <t>วิชัยดิษฐ</t>
  </si>
  <si>
    <t>ยศกร</t>
  </si>
  <si>
    <t>ชูศรี</t>
  </si>
  <si>
    <t>ธนภัทร</t>
  </si>
  <si>
    <t>ศุภณัฐ</t>
  </si>
  <si>
    <t>อินทร์แก้ว</t>
  </si>
  <si>
    <t>กัลยกร</t>
  </si>
  <si>
    <t>เกวลิน</t>
  </si>
  <si>
    <t>นันท์นภัส</t>
  </si>
  <si>
    <t>สุทธิรักษ์</t>
  </si>
  <si>
    <t>ชวกร</t>
  </si>
  <si>
    <t>ณภัทร</t>
  </si>
  <si>
    <t>ซื่อสัตย์</t>
  </si>
  <si>
    <t>ณฐกร</t>
  </si>
  <si>
    <t>ชาลิสา</t>
  </si>
  <si>
    <t>วงศ์สุบรรณ</t>
  </si>
  <si>
    <t>มณีกาญจน์</t>
  </si>
  <si>
    <t>ฤกษ์ดี</t>
  </si>
  <si>
    <t>พชรพล</t>
  </si>
  <si>
    <t>แสงกระจ่าง</t>
  </si>
  <si>
    <t>ธนภูมิ</t>
  </si>
  <si>
    <t>แก้วกัญญาติ</t>
  </si>
  <si>
    <t>หนูแก้ว</t>
  </si>
  <si>
    <t>ศิวัช</t>
  </si>
  <si>
    <t>โสภา</t>
  </si>
  <si>
    <t>ญาณิศา</t>
  </si>
  <si>
    <t>เกตุเพชร</t>
  </si>
  <si>
    <t>พีรพัฒน์</t>
  </si>
  <si>
    <t>ธนกฤต</t>
  </si>
  <si>
    <t>วงศ์สุรเศรษฐ์</t>
  </si>
  <si>
    <t>ทองพัฒน์</t>
  </si>
  <si>
    <t>นพรัตน์</t>
  </si>
  <si>
    <t>ทิพย์เพชร</t>
  </si>
  <si>
    <t>ณัฐณิชา</t>
  </si>
  <si>
    <t>จันทรัตน์</t>
  </si>
  <si>
    <t>ใจกว้าง</t>
  </si>
  <si>
    <t>สุวิจักขณ์</t>
  </si>
  <si>
    <t>ณฐวัฒน์</t>
  </si>
  <si>
    <t>จิดาภา</t>
  </si>
  <si>
    <t>พัทธนันท์</t>
  </si>
  <si>
    <t>สุประวีณ์</t>
  </si>
  <si>
    <t>ศิวายพราหมณ์</t>
  </si>
  <si>
    <t>ชุติกาญจน์</t>
  </si>
  <si>
    <t>ทัชชกร</t>
  </si>
  <si>
    <t>วริศรา</t>
  </si>
  <si>
    <t>รัตนภิรมย์</t>
  </si>
  <si>
    <t>ณัฐภูมินทร์</t>
  </si>
  <si>
    <t>ศุภฤกษ์</t>
  </si>
  <si>
    <t>สหรัฐ</t>
  </si>
  <si>
    <t>ปาละคเชนทร์</t>
  </si>
  <si>
    <t>ณัฐวดี</t>
  </si>
  <si>
    <t>หีตช่วย</t>
  </si>
  <si>
    <t>แซ่อุ่ย</t>
  </si>
  <si>
    <t>เขมจิรา</t>
  </si>
  <si>
    <t>สินทรัพย์</t>
  </si>
  <si>
    <t>เทศนา</t>
  </si>
  <si>
    <t>นพคุณ</t>
  </si>
  <si>
    <t>กานต์</t>
  </si>
  <si>
    <t>พรหมวิเศษ</t>
  </si>
  <si>
    <t>แก้วพิชัย</t>
  </si>
  <si>
    <t>โชติสิงห์</t>
  </si>
  <si>
    <t>ศุภกร</t>
  </si>
  <si>
    <t>ธนวรรณ</t>
  </si>
  <si>
    <t>คงกะแดะ</t>
  </si>
  <si>
    <t xml:space="preserve">นายทวิพงศ์  ศรีสุวรรณ  </t>
  </si>
  <si>
    <t>นางวนัสนันท์  ศรีสุวรรณ</t>
  </si>
  <si>
    <t xml:space="preserve">นางสาวอัจราพรรณ  ล้วนมณี  </t>
  </si>
  <si>
    <t xml:space="preserve">นางอุไร  เฟื่องฟู  </t>
  </si>
  <si>
    <t xml:space="preserve">นางณัฐกานต์  ถาวโรจน์  </t>
  </si>
  <si>
    <t xml:space="preserve">นายศรชัย  ไกรปราบ  </t>
  </si>
  <si>
    <t>นางสาวชนิตา  ช่างสาน</t>
  </si>
  <si>
    <t>พินิจอักษร</t>
  </si>
  <si>
    <t>ไม่ซ้ำชั้น</t>
  </si>
  <si>
    <t>ซ้ำชั้น</t>
  </si>
  <si>
    <t>กลับมาเรียน</t>
  </si>
  <si>
    <t>ü</t>
  </si>
  <si>
    <t>รายการเหตุผลที่จำเป็นจะต้องที่พักการเรียน</t>
  </si>
  <si>
    <t>พรปวีณ์</t>
  </si>
  <si>
    <t>พัฒนเดช</t>
  </si>
  <si>
    <t>แผนการเรียนศิลป์-ภาษา</t>
  </si>
  <si>
    <t>ระดับ</t>
  </si>
  <si>
    <t xml:space="preserve">      ภาคเรียนที่ 1  ปีการศึกษา 2569</t>
  </si>
  <si>
    <t>ณกฤติ</t>
  </si>
  <si>
    <t>รุจิภากรณ์</t>
  </si>
  <si>
    <t>ตรัยคณิตศ์</t>
  </si>
  <si>
    <t>อาจณรงค์</t>
  </si>
  <si>
    <t>คณพศ</t>
  </si>
  <si>
    <t>พลภักดี</t>
  </si>
  <si>
    <t>อารากันท์</t>
  </si>
  <si>
    <t>เจะหม้าหลี</t>
  </si>
  <si>
    <t>ชาครีย์วร</t>
  </si>
  <si>
    <t>พรหมแก้ว</t>
  </si>
  <si>
    <t>เธียรวิชญ์</t>
  </si>
  <si>
    <t>แก้วแสง</t>
  </si>
  <si>
    <t>ภัทรปรัชญากุล</t>
  </si>
  <si>
    <t>พุฒิพงศ์</t>
  </si>
  <si>
    <t>เวชเตง</t>
  </si>
  <si>
    <t>ภูวิช</t>
  </si>
  <si>
    <t>ณ พัทลุง</t>
  </si>
  <si>
    <t>สหรรษวรรษ</t>
  </si>
  <si>
    <t>ต้นชู</t>
  </si>
  <si>
    <t>คัดไทย</t>
  </si>
  <si>
    <t>หาญธงชัย</t>
  </si>
  <si>
    <t>ณวัฒน์</t>
  </si>
  <si>
    <t>สิรภพ</t>
  </si>
  <si>
    <t>อักษรทิพย์</t>
  </si>
  <si>
    <t>กัญญาพัชร</t>
  </si>
  <si>
    <t>ขวัญรอด</t>
  </si>
  <si>
    <t>สลิลพิชชา</t>
  </si>
  <si>
    <t>พัฒนรักษ์</t>
  </si>
  <si>
    <t>ธัญพิมล</t>
  </si>
  <si>
    <t>กุยสาย</t>
  </si>
  <si>
    <t>รสริน</t>
  </si>
  <si>
    <t>ช่วยอยู่</t>
  </si>
  <si>
    <t>สิรภัทร</t>
  </si>
  <si>
    <t>พิมพ์ดาว</t>
  </si>
  <si>
    <t>สถิตยานุรักษ์</t>
  </si>
  <si>
    <t>เพชรคัมภรณ์</t>
  </si>
  <si>
    <t>พงษ์สุวรรณ</t>
  </si>
  <si>
    <t>วิรัลพัชร</t>
  </si>
  <si>
    <t>เดชนะ</t>
  </si>
  <si>
    <t>วีรวรรณ</t>
  </si>
  <si>
    <t>บุญมี</t>
  </si>
  <si>
    <t>กนกวรรณ</t>
  </si>
  <si>
    <t>วงค์พนม</t>
  </si>
  <si>
    <t>ปรายฟ้า</t>
  </si>
  <si>
    <t>เเซ่โก๊ย</t>
  </si>
  <si>
    <t>รภัสกร</t>
  </si>
  <si>
    <t>เกิดแก้ว</t>
  </si>
  <si>
    <t>ศิริกานดา</t>
  </si>
  <si>
    <t>พัฒน์ใหญ่</t>
  </si>
  <si>
    <t>อมาวสุ</t>
  </si>
  <si>
    <t>ภูมิพิทักษ์</t>
  </si>
  <si>
    <t>บุณยานุช</t>
  </si>
  <si>
    <t>อุดมวชิระมงคล</t>
  </si>
  <si>
    <t>ภคพร</t>
  </si>
  <si>
    <t>แซ่หลี</t>
  </si>
  <si>
    <t>ศิริรัตน์</t>
  </si>
  <si>
    <t>เพชรพิรุณ</t>
  </si>
  <si>
    <t>สุทธิกานต์</t>
  </si>
  <si>
    <t>บุตรดาวงค์</t>
  </si>
  <si>
    <t>จิณณา</t>
  </si>
  <si>
    <t>จุฬาลักษณ์</t>
  </si>
  <si>
    <t>วงศ์สว่างศิริ</t>
  </si>
  <si>
    <t>ณิชา</t>
  </si>
  <si>
    <t>ธิติทรัพย์</t>
  </si>
  <si>
    <t>ปิยฉัตร</t>
  </si>
  <si>
    <t>คำนวล</t>
  </si>
  <si>
    <t>พัชญ์ชิสา</t>
  </si>
  <si>
    <t>จีนนา</t>
  </si>
  <si>
    <t>จันทรวรานนท์</t>
  </si>
  <si>
    <t>เดชพล</t>
  </si>
  <si>
    <t>นาคขวัญ</t>
  </si>
  <si>
    <t>ธีทัต</t>
  </si>
  <si>
    <t>กระจะจ่าง</t>
  </si>
  <si>
    <t>อธิพัชร์</t>
  </si>
  <si>
    <t>ยังวนิชเศรษฐ</t>
  </si>
  <si>
    <t>อารักษ์</t>
  </si>
  <si>
    <t>เนียมสุวรรณ</t>
  </si>
  <si>
    <t>ถาปนิก</t>
  </si>
  <si>
    <t>นวลทอง</t>
  </si>
  <si>
    <t>วรพล</t>
  </si>
  <si>
    <t>เพชระ</t>
  </si>
  <si>
    <t>เพ็งหอม</t>
  </si>
  <si>
    <t>กฤษณพงศ์</t>
  </si>
  <si>
    <t>กรีน</t>
  </si>
  <si>
    <t>ศรรวริศ</t>
  </si>
  <si>
    <t>ขนานสุข</t>
  </si>
  <si>
    <t>สิทธิพัฒน์</t>
  </si>
  <si>
    <t>ใจเสมอ</t>
  </si>
  <si>
    <t>ภัฎ</t>
  </si>
  <si>
    <t>ปิยนัยน์</t>
  </si>
  <si>
    <t>วงษ์ประยูร</t>
  </si>
  <si>
    <t>วชิรวิชญ์</t>
  </si>
  <si>
    <t>ตั้งนรกุล</t>
  </si>
  <si>
    <t>ปวริศา</t>
  </si>
  <si>
    <t>กลัดทอง</t>
  </si>
  <si>
    <t>กัญญณัท</t>
  </si>
  <si>
    <t>อินทคง</t>
  </si>
  <si>
    <t>ลาขุมเหล็ก</t>
  </si>
  <si>
    <t>วีระธันวาโชติ</t>
  </si>
  <si>
    <t>สุวภัทร</t>
  </si>
  <si>
    <t>บุญมา</t>
  </si>
  <si>
    <t>กวิษรา</t>
  </si>
  <si>
    <t>กุมภกาญจน์</t>
  </si>
  <si>
    <t>ปุณญดา</t>
  </si>
  <si>
    <t>ตั้งตรงสุนทร</t>
  </si>
  <si>
    <t>โอนอ่อน</t>
  </si>
  <si>
    <t>จิตติพัฒน์</t>
  </si>
  <si>
    <t>พิกุลทอง</t>
  </si>
  <si>
    <t>ณัฐศศิญา</t>
  </si>
  <si>
    <t>หมานมา</t>
  </si>
  <si>
    <t>พนิตตา</t>
  </si>
  <si>
    <t>วุฒิพงศ์</t>
  </si>
  <si>
    <t>สุทธิดา</t>
  </si>
  <si>
    <t>จิตต์สุภาพ</t>
  </si>
  <si>
    <t>วรปภัส</t>
  </si>
  <si>
    <t>ว่องสกุล</t>
  </si>
  <si>
    <t>วรีวรรณ</t>
  </si>
  <si>
    <t>ติณณา</t>
  </si>
  <si>
    <t>คงปาน</t>
  </si>
  <si>
    <t>ธรรศญา</t>
  </si>
  <si>
    <t>ปริชชญาภา</t>
  </si>
  <si>
    <t>แสงสี</t>
  </si>
  <si>
    <t>พิมพ์ลภัส</t>
  </si>
  <si>
    <t>บุญนาถ</t>
  </si>
  <si>
    <t>กรณ์</t>
  </si>
  <si>
    <t>วิริยะตั้งสกุล</t>
  </si>
  <si>
    <t>ชินาธิป</t>
  </si>
  <si>
    <t>ตะเภาน้อย</t>
  </si>
  <si>
    <t>ไชยสิทธิ์</t>
  </si>
  <si>
    <t>ธนากร</t>
  </si>
  <si>
    <t>เริงวิทย์</t>
  </si>
  <si>
    <t>นภทีป์</t>
  </si>
  <si>
    <t>ปานเมือง</t>
  </si>
  <si>
    <t>นัทธพงศ์</t>
  </si>
  <si>
    <t>สิงหะ</t>
  </si>
  <si>
    <t>พัทธดนย์</t>
  </si>
  <si>
    <t>วิมลพันธุ์</t>
  </si>
  <si>
    <t>พัฒนประดิษฐ์</t>
  </si>
  <si>
    <t>แสงเกื้อหนุน</t>
  </si>
  <si>
    <t>ชัยนิวัฒนา</t>
  </si>
  <si>
    <t>ปุณณพัฒน์</t>
  </si>
  <si>
    <t>พาพล</t>
  </si>
  <si>
    <t>วิริทธิ์พล</t>
  </si>
  <si>
    <t>ภู่ทอง</t>
  </si>
  <si>
    <t>เเพละออง</t>
  </si>
  <si>
    <t>วรรณวัฒน์</t>
  </si>
  <si>
    <t>วรรณดี</t>
  </si>
  <si>
    <t>กฤษฎ์สรณัท</t>
  </si>
  <si>
    <t>จิตมุ่ง</t>
  </si>
  <si>
    <t>วรรณกร</t>
  </si>
  <si>
    <t>วิริยะพิทักษ์</t>
  </si>
  <si>
    <t>พงศกร</t>
  </si>
  <si>
    <t>ทวิร์ธัมม์</t>
  </si>
  <si>
    <t>ธรรมนิยม</t>
  </si>
  <si>
    <t>จวนใหม่</t>
  </si>
  <si>
    <t>เศรษฐวิชญ์</t>
  </si>
  <si>
    <t>ริยาพันธ์</t>
  </si>
  <si>
    <t>อนุพันธุ์</t>
  </si>
  <si>
    <t>วันเซ่ง</t>
  </si>
  <si>
    <t>หทัยวสีวงศ์</t>
  </si>
  <si>
    <t>นันท์ลินี</t>
  </si>
  <si>
    <t>จันทร์อินทร์</t>
  </si>
  <si>
    <t>ปุญญาดา</t>
  </si>
  <si>
    <t>เชื้อพราหมณ์</t>
  </si>
  <si>
    <t>ชนิสรา</t>
  </si>
  <si>
    <t>เพชรศรี</t>
  </si>
  <si>
    <t>ชลิดา</t>
  </si>
  <si>
    <t>กังวานธรรม</t>
  </si>
  <si>
    <t>นลิน</t>
  </si>
  <si>
    <t>บุญชัย</t>
  </si>
  <si>
    <t>อุบลสถิตย์</t>
  </si>
  <si>
    <t>สุชัญญา</t>
  </si>
  <si>
    <t>คงพยัคฆ์</t>
  </si>
  <si>
    <t>ณัสธร</t>
  </si>
  <si>
    <t>รัชชะ</t>
  </si>
  <si>
    <t>ปรินทร</t>
  </si>
  <si>
    <t>เนื่องเกตุ</t>
  </si>
  <si>
    <t>วุฒิชัย</t>
  </si>
  <si>
    <t>อินทชุ่ม</t>
  </si>
  <si>
    <t>กิตติโชค</t>
  </si>
  <si>
    <t>ไทยดำ</t>
  </si>
  <si>
    <t>ภฬิฬฏะ</t>
  </si>
  <si>
    <t>แสงเพ็ง</t>
  </si>
  <si>
    <t>ธเนศเหมรัศมิ์</t>
  </si>
  <si>
    <t>ณัฎฐ์ธนัน</t>
  </si>
  <si>
    <t>ศรีสุวรรณ</t>
  </si>
  <si>
    <t>สิทธิภาคย์</t>
  </si>
  <si>
    <t>สังข์ไข</t>
  </si>
  <si>
    <t>ณัชพล</t>
  </si>
  <si>
    <t>แซ่จิว</t>
  </si>
  <si>
    <t>ถิ่นชาญ</t>
  </si>
  <si>
    <t>นภ</t>
  </si>
  <si>
    <t>ป.โท</t>
  </si>
  <si>
    <t>วิเศษ</t>
  </si>
  <si>
    <t>ปัณณวิชญ์</t>
  </si>
  <si>
    <t>อุไรโรจน์</t>
  </si>
  <si>
    <t>ภูมิพัฒน์</t>
  </si>
  <si>
    <t>วงศ์คช</t>
  </si>
  <si>
    <t>ปพิชญา</t>
  </si>
  <si>
    <t>สุนธารักษ์</t>
  </si>
  <si>
    <t>ศินัญญา</t>
  </si>
  <si>
    <t>พินลานทุ่ม</t>
  </si>
  <si>
    <t>ณัฐนรี</t>
  </si>
  <si>
    <t>รอดทิม</t>
  </si>
  <si>
    <t>ธนัญชนก</t>
  </si>
  <si>
    <t>มากแก้ว</t>
  </si>
  <si>
    <t>ภิรัญญา</t>
  </si>
  <si>
    <t>โอมณี</t>
  </si>
  <si>
    <t>ฐิติชญา</t>
  </si>
  <si>
    <t>ประยูรบุตร</t>
  </si>
  <si>
    <t>ธีวัลย์นัฐ</t>
  </si>
  <si>
    <t>ศรีสวัสดิ์</t>
  </si>
  <si>
    <t>พรวรินทร์</t>
  </si>
  <si>
    <t>พิริเยศยางกูร</t>
  </si>
  <si>
    <t>วีรสา</t>
  </si>
  <si>
    <t>จันทร์ทอง</t>
  </si>
  <si>
    <t>ฐายิกา</t>
  </si>
  <si>
    <t>จิตราภิรมย์</t>
  </si>
  <si>
    <t>ปานชีวา</t>
  </si>
  <si>
    <t>พิมพ์วลี</t>
  </si>
  <si>
    <t>เทียมประทีป</t>
  </si>
  <si>
    <t>ภัทรภร</t>
  </si>
  <si>
    <t>แซ่เล้า</t>
  </si>
  <si>
    <t>ภัทรฤทัย</t>
  </si>
  <si>
    <t>บุญญภัทร</t>
  </si>
  <si>
    <t>ศุภิสรา</t>
  </si>
  <si>
    <t>ตรีสิริเกษม</t>
  </si>
  <si>
    <t>ธมน</t>
  </si>
  <si>
    <t>กาญจนรัตน์</t>
  </si>
  <si>
    <t>จิณวรัชยา</t>
  </si>
  <si>
    <t>จันทร์ประเสริฐ</t>
  </si>
  <si>
    <t>ณัฐณิชาพร</t>
  </si>
  <si>
    <t>ขาวเรือง</t>
  </si>
  <si>
    <t>นภัส</t>
  </si>
  <si>
    <t>ศิรินุพงค์</t>
  </si>
  <si>
    <t>ยอดดนตรี</t>
  </si>
  <si>
    <t>กรวิชญ์</t>
  </si>
  <si>
    <t>จิโนวัฒน์</t>
  </si>
  <si>
    <t>ทองปาน</t>
  </si>
  <si>
    <t>ณพรรธ</t>
  </si>
  <si>
    <t>เจริญรุจิทรัพย์</t>
  </si>
  <si>
    <t>ณัฐชนน</t>
  </si>
  <si>
    <t>ผลเจริญ</t>
  </si>
  <si>
    <t>วงศธร</t>
  </si>
  <si>
    <t>ทีปะปาล</t>
  </si>
  <si>
    <t>นิกาหลี</t>
  </si>
  <si>
    <t>ณัฏฐ์ณยศ</t>
  </si>
  <si>
    <t>พัฒนเชียร</t>
  </si>
  <si>
    <t>ตรีวิชญ์</t>
  </si>
  <si>
    <t>สุจีรพันธ์</t>
  </si>
  <si>
    <t>ธีรภัทร</t>
  </si>
  <si>
    <t>อักขราภรณ์</t>
  </si>
  <si>
    <t>อดิศัย</t>
  </si>
  <si>
    <t>พฤกษ์สุวัฒน์</t>
  </si>
  <si>
    <t>กรกฤต</t>
  </si>
  <si>
    <t>สุขภัคพงศ์</t>
  </si>
  <si>
    <t>ศักดินนท์</t>
  </si>
  <si>
    <t>วงค์ถาวร</t>
  </si>
  <si>
    <t>ชวัลวิทย์</t>
  </si>
  <si>
    <t>ฐิติวัชร</t>
  </si>
  <si>
    <t>ศรีแก้ว</t>
  </si>
  <si>
    <t>ฑีฆายุพัฒน์</t>
  </si>
  <si>
    <t>นวลไทย</t>
  </si>
  <si>
    <t>ปองคุณ</t>
  </si>
  <si>
    <t>สุมาลัย</t>
  </si>
  <si>
    <t>ฟาดิล</t>
  </si>
  <si>
    <t>เกษา</t>
  </si>
  <si>
    <t>ภูตะวัน</t>
  </si>
  <si>
    <t>หิมทอง</t>
  </si>
  <si>
    <t>รอดแก้ว</t>
  </si>
  <si>
    <t>จงกล</t>
  </si>
  <si>
    <t>จารวี</t>
  </si>
  <si>
    <t>ฤทธิ์ภู่</t>
  </si>
  <si>
    <t>สุขสนิท</t>
  </si>
  <si>
    <t>กนกภรณ์</t>
  </si>
  <si>
    <t>เพ็ชญไพศิษฎ์</t>
  </si>
  <si>
    <t>เพชรสถิตย์</t>
  </si>
  <si>
    <t>ภัณฑิลา</t>
  </si>
  <si>
    <t>ปาณะบุตร</t>
  </si>
  <si>
    <t>ชัชฎาภรณ์</t>
  </si>
  <si>
    <t>ช่วงชูศรี</t>
  </si>
  <si>
    <t>พิชญธิดา</t>
  </si>
  <si>
    <t>ฤกษ์อ่อน</t>
  </si>
  <si>
    <t>ปุณยาภรณ์</t>
  </si>
  <si>
    <t>หนูเขียว</t>
  </si>
  <si>
    <t>นัทธ์ชนัน</t>
  </si>
  <si>
    <t>พัฒนศักดิ์</t>
  </si>
  <si>
    <t>แพรวชญาน์</t>
  </si>
  <si>
    <t>พรหมมากร</t>
  </si>
  <si>
    <t>ชนัญธิดา</t>
  </si>
  <si>
    <t>ชาคริยา</t>
  </si>
  <si>
    <t>ทองสุวรรณ</t>
  </si>
  <si>
    <t>อริชยา</t>
  </si>
  <si>
    <t>สุบรรณ์</t>
  </si>
  <si>
    <t>นิชาภา</t>
  </si>
  <si>
    <t>กรีไกรนุช</t>
  </si>
  <si>
    <t>กันยาวีร์</t>
  </si>
  <si>
    <t>ศรีไชย</t>
  </si>
  <si>
    <t>ชนันญา</t>
  </si>
  <si>
    <t>คงเมคา</t>
  </si>
  <si>
    <t>กษิดิ์เดช</t>
  </si>
  <si>
    <t>เมธังกร</t>
  </si>
  <si>
    <t>ทับทิมทอง</t>
  </si>
  <si>
    <t>อัครวินท์</t>
  </si>
  <si>
    <t>สัมพัชนี</t>
  </si>
  <si>
    <t>แจ่มสะอาด</t>
  </si>
  <si>
    <t>ศิ</t>
  </si>
  <si>
    <t>ศิริตะโร</t>
  </si>
  <si>
    <t>ก่อศักดิ์</t>
  </si>
  <si>
    <t>คงศักดิ์</t>
  </si>
  <si>
    <t>พรหมสวาท</t>
  </si>
  <si>
    <t>ภวินท์</t>
  </si>
  <si>
    <t>โต๊ะอีสอ</t>
  </si>
  <si>
    <t>อดิศร</t>
  </si>
  <si>
    <t>สันโดด</t>
  </si>
  <si>
    <t>อัจฉริยะ</t>
  </si>
  <si>
    <t>เคารพรัตน์</t>
  </si>
  <si>
    <t>ไพบูลย์</t>
  </si>
  <si>
    <t>ณฐมงคล</t>
  </si>
  <si>
    <t>นิลสาย</t>
  </si>
  <si>
    <t>พีรพล</t>
  </si>
  <si>
    <t>พัคค์สุนทร</t>
  </si>
  <si>
    <t>ภูวดินทร์</t>
  </si>
  <si>
    <t>ไกรเดช</t>
  </si>
  <si>
    <t>เฉลิมพล</t>
  </si>
  <si>
    <t>บัวมี</t>
  </si>
  <si>
    <t>ณัฏชนน</t>
  </si>
  <si>
    <t>สมภักดิ์</t>
  </si>
  <si>
    <t>ธนกร</t>
  </si>
  <si>
    <t>บุณเกื้อ</t>
  </si>
  <si>
    <t>รัตนภูมี</t>
  </si>
  <si>
    <t>ปัญญา</t>
  </si>
  <si>
    <t>อินทรวารี</t>
  </si>
  <si>
    <t>พาขวัญ</t>
  </si>
  <si>
    <t>คงชนะ</t>
  </si>
  <si>
    <t>เขมินทรา</t>
  </si>
  <si>
    <t>ขาวนิ่ม</t>
  </si>
  <si>
    <t>รักษณาลี</t>
  </si>
  <si>
    <t>วิชญวิศิษฏ์ชล</t>
  </si>
  <si>
    <t>สิทธา</t>
  </si>
  <si>
    <t>ธนาภา</t>
  </si>
  <si>
    <t>ชีวนันทพร</t>
  </si>
  <si>
    <t>ชัญญา</t>
  </si>
  <si>
    <t>ดุจฟ้าใส</t>
  </si>
  <si>
    <t>ธานีรัตน์</t>
  </si>
  <si>
    <t>ร่าหมาน</t>
  </si>
  <si>
    <t>ศตพร</t>
  </si>
  <si>
    <t>เกื้อหนุน</t>
  </si>
  <si>
    <t>กฤติยาณี</t>
  </si>
  <si>
    <t>วารีเพชร</t>
  </si>
  <si>
    <t>สุขุมาภรณ์</t>
  </si>
  <si>
    <t>สุขสวัสดิ์</t>
  </si>
  <si>
    <t>ณภาภัช</t>
  </si>
  <si>
    <t>อู่วณิชย์กุล</t>
  </si>
  <si>
    <t>วริษฎา</t>
  </si>
  <si>
    <t>เวฬุธนราชิน</t>
  </si>
  <si>
    <t>ณิชนันทน์</t>
  </si>
  <si>
    <t>พันธุ์สถิตย์วงศ์</t>
  </si>
  <si>
    <t>ณัฐชา</t>
  </si>
  <si>
    <t>อนุจันทร์</t>
  </si>
  <si>
    <t>จิตรจง</t>
  </si>
  <si>
    <t>สิริวรรณ</t>
  </si>
  <si>
    <t>จงไกรจักร</t>
  </si>
  <si>
    <t>สุภาพร</t>
  </si>
  <si>
    <t>บุญพลู</t>
  </si>
  <si>
    <t>กิตติพัศ</t>
  </si>
  <si>
    <t>รอดมา</t>
  </si>
  <si>
    <t>ปองพล</t>
  </si>
  <si>
    <t>ธรรมรงค์</t>
  </si>
  <si>
    <t>แสงสว่าง</t>
  </si>
  <si>
    <t>ธรรมทีปกุล</t>
  </si>
  <si>
    <t>พิชาญ</t>
  </si>
  <si>
    <t>โปเซ่ง</t>
  </si>
  <si>
    <t>กันตภณ</t>
  </si>
  <si>
    <t>สุวรรณคง</t>
  </si>
  <si>
    <t>ธฤษณุ</t>
  </si>
  <si>
    <t>จันทร์เจริญ</t>
  </si>
  <si>
    <t>ศักรนันทน์</t>
  </si>
  <si>
    <t>พรหมเมือง</t>
  </si>
  <si>
    <t>ชูโฉม</t>
  </si>
  <si>
    <t>จักรภัทร</t>
  </si>
  <si>
    <t>ตั้งแก้ว</t>
  </si>
  <si>
    <t>ลิ้มวิชิต</t>
  </si>
  <si>
    <t>พัชรพล</t>
  </si>
  <si>
    <t>แสงทอง</t>
  </si>
  <si>
    <t>ก่อทรัพย์</t>
  </si>
  <si>
    <t>ภูริวิมลชัย</t>
  </si>
  <si>
    <t>อินทร์ท่าฉาง</t>
  </si>
  <si>
    <t>ติณห์ภัทร</t>
  </si>
  <si>
    <t>อัมฤตานนท์</t>
  </si>
  <si>
    <t>เปรม</t>
  </si>
  <si>
    <t>พีรพงศ์</t>
  </si>
  <si>
    <t>ศึกเสือ</t>
  </si>
  <si>
    <t>ภัคพล</t>
  </si>
  <si>
    <t>เลิศไกร</t>
  </si>
  <si>
    <t>วรันธร</t>
  </si>
  <si>
    <t>ดอกไม้เทศ</t>
  </si>
  <si>
    <t>ธนิษฐาพร</t>
  </si>
  <si>
    <t>บุญธรรม</t>
  </si>
  <si>
    <t>ปริญญดา</t>
  </si>
  <si>
    <t>อำลอย</t>
  </si>
  <si>
    <t>ปาณิดา</t>
  </si>
  <si>
    <t>วงศ์สิงห์</t>
  </si>
  <si>
    <t>ปุญญิศา</t>
  </si>
  <si>
    <t>เรือนแก้ว</t>
  </si>
  <si>
    <t>คงชาตรี</t>
  </si>
  <si>
    <t>ณัฏฐณิชา</t>
  </si>
  <si>
    <t>แกล้วกล้า</t>
  </si>
  <si>
    <t>สมจันทร์</t>
  </si>
  <si>
    <t>ปริยากร</t>
  </si>
  <si>
    <t>อุปการแก้ว</t>
  </si>
  <si>
    <t>พิมลดา</t>
  </si>
  <si>
    <t>น้อยมา</t>
  </si>
  <si>
    <t>เอมิกา</t>
  </si>
  <si>
    <t>ท่าชี</t>
  </si>
  <si>
    <t>ศุภาพิชญ์</t>
  </si>
  <si>
    <t>ลิสวัสดิ์</t>
  </si>
  <si>
    <t>นันทิญา</t>
  </si>
  <si>
    <t>จุฬารัตน์</t>
  </si>
  <si>
    <t>จิตณัฐดา</t>
  </si>
  <si>
    <t>อินทสุวรรณโณ</t>
  </si>
  <si>
    <t>ชลธิดา</t>
  </si>
  <si>
    <t>สิรินทร์</t>
  </si>
  <si>
    <t>ณัฐชานันท์</t>
  </si>
  <si>
    <t>สุขจันทร์</t>
  </si>
  <si>
    <t>ลภัสรดา</t>
  </si>
  <si>
    <t>คงแย้ม</t>
  </si>
  <si>
    <t>เตชิต</t>
  </si>
  <si>
    <t>จงจิตต์</t>
  </si>
  <si>
    <t>กันตวิชญ์</t>
  </si>
  <si>
    <t>ชูแก้ว</t>
  </si>
  <si>
    <t>กิตติธัช</t>
  </si>
  <si>
    <t>เหล่าพราหมณ์</t>
  </si>
  <si>
    <t>กันตินันท์</t>
  </si>
  <si>
    <t>เกิดสมบัติ</t>
  </si>
  <si>
    <t>ธีรเมธ</t>
  </si>
  <si>
    <t>ณัฐกิตติ์</t>
  </si>
  <si>
    <t>ภิญโญ</t>
  </si>
  <si>
    <t>ปัณณวัฒน์</t>
  </si>
  <si>
    <t>วัฏิสุ</t>
  </si>
  <si>
    <t>กฤษฎา</t>
  </si>
  <si>
    <t>ทรัพย์ประเสริฐ</t>
  </si>
  <si>
    <t>อิทธิพัทธ์</t>
  </si>
  <si>
    <t>ทิพยธรรม</t>
  </si>
  <si>
    <t>รัชวินย์</t>
  </si>
  <si>
    <t>เนติภูมิ</t>
  </si>
  <si>
    <t>ชุมเชิงกาญจน์</t>
  </si>
  <si>
    <t>ดำดี</t>
  </si>
  <si>
    <t>พิสิษฐ์</t>
  </si>
  <si>
    <t>ลิ้มเวชศิลป์</t>
  </si>
  <si>
    <t>อัครโยธิน</t>
  </si>
  <si>
    <t>บัวเผียน</t>
  </si>
  <si>
    <t>พชร</t>
  </si>
  <si>
    <t>อินทสุวรรณ</t>
  </si>
  <si>
    <t>ศิวกร</t>
  </si>
  <si>
    <t>คงสกุล</t>
  </si>
  <si>
    <t>สิปปวิชณ์</t>
  </si>
  <si>
    <t>รัตนอมตกุล</t>
  </si>
  <si>
    <t>กิ่งโสม</t>
  </si>
  <si>
    <t>หวั่งประดิษฐ์</t>
  </si>
  <si>
    <t>กฤตินี</t>
  </si>
  <si>
    <t>กิจขุนทด</t>
  </si>
  <si>
    <t>รินลดา</t>
  </si>
  <si>
    <t>บุญฉิม</t>
  </si>
  <si>
    <t>รุจิราพร</t>
  </si>
  <si>
    <t>พุทธิรักษ์</t>
  </si>
  <si>
    <t>หนึ่งนัดดา</t>
  </si>
  <si>
    <t>อุดม</t>
  </si>
  <si>
    <t>จันฟัก</t>
  </si>
  <si>
    <t>ตรีทิพย์นิภา</t>
  </si>
  <si>
    <t>ฐิตะฐาน</t>
  </si>
  <si>
    <t>ชุมแสง</t>
  </si>
  <si>
    <t>จิรารัตน์</t>
  </si>
  <si>
    <t>ประพันธ์</t>
  </si>
  <si>
    <t>ธัญชนก</t>
  </si>
  <si>
    <t>ด้วงดี</t>
  </si>
  <si>
    <t>สิริพิชชา</t>
  </si>
  <si>
    <t>คำชุมภู</t>
  </si>
  <si>
    <t>โสภิดา</t>
  </si>
  <si>
    <t>อยู่ศรี</t>
  </si>
  <si>
    <t>ลลิตา</t>
  </si>
  <si>
    <t>สุขรมย์</t>
  </si>
  <si>
    <t>กุลชา</t>
  </si>
  <si>
    <t>ศรีบัวทอง</t>
  </si>
  <si>
    <t>ธัญญลักษณ์</t>
  </si>
  <si>
    <t>สุดโท</t>
  </si>
  <si>
    <t>วิญาดา</t>
  </si>
  <si>
    <t>ทองบุญมา</t>
  </si>
  <si>
    <t>ภัทรวิธ</t>
  </si>
  <si>
    <t>อมรแก้ว</t>
  </si>
  <si>
    <t>สุวรรณชัย</t>
  </si>
  <si>
    <t>จันทร์ณรงค์</t>
  </si>
  <si>
    <t>เสนทองแก้ว</t>
  </si>
  <si>
    <t>แทนวุฒิ</t>
  </si>
  <si>
    <t>เครือรัตน์</t>
  </si>
  <si>
    <t>นันตไชย</t>
  </si>
  <si>
    <t>บูรณะพงค์</t>
  </si>
  <si>
    <t>ภูมิภพ</t>
  </si>
  <si>
    <t>ฤกษ์วัลย์</t>
  </si>
  <si>
    <t>พีรดนย์</t>
  </si>
  <si>
    <t>ช่วยสีนวล</t>
  </si>
  <si>
    <t>ณ นคร</t>
  </si>
  <si>
    <t>กิตติภูมิ</t>
  </si>
  <si>
    <t>ล่องพรหม</t>
  </si>
  <si>
    <t>ฉัตรเฉลิมชัย</t>
  </si>
  <si>
    <t>ชุมทอง</t>
  </si>
  <si>
    <t>นานบุญ</t>
  </si>
  <si>
    <t>ชนชื่นชมวงศ์</t>
  </si>
  <si>
    <t>ปราณประชา</t>
  </si>
  <si>
    <t>เหมือนประสาท</t>
  </si>
  <si>
    <t>สังข์แก้ว</t>
  </si>
  <si>
    <t>ฐีรวัฒน์</t>
  </si>
  <si>
    <t>ทองเกษม</t>
  </si>
  <si>
    <t>พร​พิพัฒน์​</t>
  </si>
  <si>
    <t>พงศ์​สุวรรณ​</t>
  </si>
  <si>
    <t>อริญชยา</t>
  </si>
  <si>
    <t>เข็มทอง</t>
  </si>
  <si>
    <t>พิชามญธุ์</t>
  </si>
  <si>
    <t>เทพทอง</t>
  </si>
  <si>
    <t>ฉัตรชนก</t>
  </si>
  <si>
    <t>ภูวนวิทยาคม</t>
  </si>
  <si>
    <t>รังสิมา</t>
  </si>
  <si>
    <t>กาญจนกุล</t>
  </si>
  <si>
    <t>อินทอง</t>
  </si>
  <si>
    <t>ณัฐธยาน์</t>
  </si>
  <si>
    <t>คงใหม่</t>
  </si>
  <si>
    <t>ตมณา</t>
  </si>
  <si>
    <t>พิทักษ์เจริญ</t>
  </si>
  <si>
    <t>ธมนวรรณ</t>
  </si>
  <si>
    <t>พุ่มพุทธ</t>
  </si>
  <si>
    <t>กัญจาน์รัตน์</t>
  </si>
  <si>
    <t>พรหมจันทร์</t>
  </si>
  <si>
    <t>บัวทอง</t>
  </si>
  <si>
    <t>ชนกนันท์</t>
  </si>
  <si>
    <t>อู่เงิน</t>
  </si>
  <si>
    <t>ฐิติภรณ์</t>
  </si>
  <si>
    <t>แซ่ตั่น</t>
  </si>
  <si>
    <t>ปพาวรินทร์</t>
  </si>
  <si>
    <t>สร้อยสนธิ์</t>
  </si>
  <si>
    <t>ภัททิรา</t>
  </si>
  <si>
    <t>สุพัฒน์แก้ว</t>
  </si>
  <si>
    <t>ศิร์ณภัส</t>
  </si>
  <si>
    <t>ปานเพชร</t>
  </si>
  <si>
    <t>อิงฟ้า</t>
  </si>
  <si>
    <t>สินธีรภัทร</t>
  </si>
  <si>
    <t>ฐิติกานต์</t>
  </si>
  <si>
    <t>อาจไพรินทร์</t>
  </si>
  <si>
    <t>ดับปาล</t>
  </si>
  <si>
    <t>เตชินี</t>
  </si>
  <si>
    <t>วชิรมน</t>
  </si>
  <si>
    <t>ธัญปัฐน์</t>
  </si>
  <si>
    <t>วีรพัฒน์ปวัน</t>
  </si>
  <si>
    <t>ชนาเมธ</t>
  </si>
  <si>
    <t>อินทวิเศษ</t>
  </si>
  <si>
    <t>พรหมพิทักษ์</t>
  </si>
  <si>
    <t>ชวรางกูร</t>
  </si>
  <si>
    <t>วรภัทร</t>
  </si>
  <si>
    <t>ขำเอี่ยม</t>
  </si>
  <si>
    <t>พชธกร</t>
  </si>
  <si>
    <t>เรืองจันทร์</t>
  </si>
  <si>
    <t>ชัญจุกรณ์</t>
  </si>
  <si>
    <t>สิรวิชญ์</t>
  </si>
  <si>
    <t>กลิ่นคล้าย</t>
  </si>
  <si>
    <t>อนาวิน</t>
  </si>
  <si>
    <t>ทองละมุน</t>
  </si>
  <si>
    <t>พัสกร</t>
  </si>
  <si>
    <t>ฟ้าสิริพร</t>
  </si>
  <si>
    <t>ภูผา</t>
  </si>
  <si>
    <t>อินทชัย</t>
  </si>
  <si>
    <t>ภูวเดช</t>
  </si>
  <si>
    <t>สมานวงศ์</t>
  </si>
  <si>
    <t>นาราชา</t>
  </si>
  <si>
    <t>รักษ์กะเปา</t>
  </si>
  <si>
    <t>นัรจิสชา</t>
  </si>
  <si>
    <t>หมัดชา</t>
  </si>
  <si>
    <t>เกล้าอารยา</t>
  </si>
  <si>
    <t>สูฝน</t>
  </si>
  <si>
    <t>ทักษอร</t>
  </si>
  <si>
    <t>เนตรน้อย</t>
  </si>
  <si>
    <t>เพ็ญศุภา</t>
  </si>
  <si>
    <t>ตั้งต้นเจริญ</t>
  </si>
  <si>
    <t>กวิสรา</t>
  </si>
  <si>
    <t>สุวรรณกิจ</t>
  </si>
  <si>
    <t>วิสามาศ</t>
  </si>
  <si>
    <t>ชญาดา</t>
  </si>
  <si>
    <t>ธัญญากรณ์</t>
  </si>
  <si>
    <t>ปวีณ์กร</t>
  </si>
  <si>
    <t>เพชรมณี</t>
  </si>
  <si>
    <t>วรัมพร</t>
  </si>
  <si>
    <t>หมื่นมะเริง</t>
  </si>
  <si>
    <t>ฉิมเรือง</t>
  </si>
  <si>
    <t>พิชญ์ชาเวียร์</t>
  </si>
  <si>
    <t>มากนวล</t>
  </si>
  <si>
    <t>สุพัชญา</t>
  </si>
  <si>
    <t>เสือดาว</t>
  </si>
  <si>
    <t>อาฬสา</t>
  </si>
  <si>
    <t>เจริญสินพิสุทธิ์</t>
  </si>
  <si>
    <t>ธันยกานต์</t>
  </si>
  <si>
    <t>ร่มฉัตร</t>
  </si>
  <si>
    <t>บุณยนพพงศ์</t>
  </si>
  <si>
    <t>กฤชณพัชร์</t>
  </si>
  <si>
    <t>วิเชียรนพวงศ์</t>
  </si>
  <si>
    <t>ฐิยาภา</t>
  </si>
  <si>
    <t>คำรอด</t>
  </si>
  <si>
    <t>ทัศนวรรณ</t>
  </si>
  <si>
    <t>นฤภร</t>
  </si>
  <si>
    <t>รุ่งธานี</t>
  </si>
  <si>
    <t>พัฒน์นรี</t>
  </si>
  <si>
    <t>พุทธา</t>
  </si>
  <si>
    <t>วรรณกาญจน์</t>
  </si>
  <si>
    <t>ทิพย์รักษ์</t>
  </si>
  <si>
    <t>ทองสง</t>
  </si>
  <si>
    <t>สุธาวัลย์</t>
  </si>
  <si>
    <t>อัญชิสา</t>
  </si>
  <si>
    <t>จอกกระจาย</t>
  </si>
  <si>
    <t>สุภัสสรา</t>
  </si>
  <si>
    <t>จันทราทิพย์</t>
  </si>
  <si>
    <t>ฑาลธีร์</t>
  </si>
  <si>
    <t>เพชรศิริ</t>
  </si>
  <si>
    <t>วิธวินท์</t>
  </si>
  <si>
    <t>นนท์ธวัฒน์</t>
  </si>
  <si>
    <t>อานนท์</t>
  </si>
  <si>
    <t>กษิ</t>
  </si>
  <si>
    <t>บางรักษ์</t>
  </si>
  <si>
    <t>เกียรติภูมิ</t>
  </si>
  <si>
    <t>เดชมณี</t>
  </si>
  <si>
    <t>แทนทวี</t>
  </si>
  <si>
    <t>ขจรบุญ</t>
  </si>
  <si>
    <t>ธีร์ธวัช</t>
  </si>
  <si>
    <t>งามดี</t>
  </si>
  <si>
    <t>ภัทรกร</t>
  </si>
  <si>
    <t>พรหมเจียม</t>
  </si>
  <si>
    <t>น้ำใจจริง</t>
  </si>
  <si>
    <t>ธรรมธาดา</t>
  </si>
  <si>
    <t>แก้วดี</t>
  </si>
  <si>
    <t>ธีรัตศิษฏ์</t>
  </si>
  <si>
    <t>วัณฑาพิศิษฏ์</t>
  </si>
  <si>
    <t>นัฐวรัตถ์นิล</t>
  </si>
  <si>
    <t>เพชรนิล</t>
  </si>
  <si>
    <t>ณฐภัทร</t>
  </si>
  <si>
    <t>กุลอ่อน</t>
  </si>
  <si>
    <t>อิงคยุตม์</t>
  </si>
  <si>
    <t>เต็มพร้อม</t>
  </si>
  <si>
    <t>เสือปาน</t>
  </si>
  <si>
    <t>ปรัตถกร</t>
  </si>
  <si>
    <t>หนูสุข</t>
  </si>
  <si>
    <t>นุ่มทอง</t>
  </si>
  <si>
    <t>เอกพล</t>
  </si>
  <si>
    <t>คูณสม</t>
  </si>
  <si>
    <t>พสิษฐ์</t>
  </si>
  <si>
    <t>เอกนิพนธ์</t>
  </si>
  <si>
    <t>เริงชัย</t>
  </si>
  <si>
    <t>ไกรวงศ์</t>
  </si>
  <si>
    <t>เครือหงส์</t>
  </si>
  <si>
    <t>เทียนพรรษา</t>
  </si>
  <si>
    <t>วรรณนุช</t>
  </si>
  <si>
    <t>ธนพร</t>
  </si>
  <si>
    <t>โม่สี</t>
  </si>
  <si>
    <t>ปัญจพาณ์</t>
  </si>
  <si>
    <t>กลับรินทร์</t>
  </si>
  <si>
    <t>หมั่นไชย</t>
  </si>
  <si>
    <t>ชฎาพันธ์</t>
  </si>
  <si>
    <t>ณิชชา</t>
  </si>
  <si>
    <t>พัชราพงศ์</t>
  </si>
  <si>
    <t>เพ็งบูลย์</t>
  </si>
  <si>
    <t>กานต์ธีรา</t>
  </si>
  <si>
    <t>พัชรากร</t>
  </si>
  <si>
    <t>จันทร์เรือง</t>
  </si>
  <si>
    <t>ศรีสุบรรณ</t>
  </si>
  <si>
    <t>เทือกสุบรรณ</t>
  </si>
  <si>
    <t>กรวรรณ</t>
  </si>
  <si>
    <t>สวัสดี</t>
  </si>
  <si>
    <t>ช่อเพชร</t>
  </si>
  <si>
    <t>ไชยหงษ์</t>
  </si>
  <si>
    <t>ปิยาภัทร</t>
  </si>
  <si>
    <t>สงโสม</t>
  </si>
  <si>
    <t>ปียวรรรณ์</t>
  </si>
  <si>
    <t>อภิรักษ์เนติพงศ์</t>
  </si>
  <si>
    <t>ปุณยาพร</t>
  </si>
  <si>
    <t>มนธิดา</t>
  </si>
  <si>
    <t>เวชพราหมณ์</t>
  </si>
  <si>
    <t>ภีมเดช</t>
  </si>
  <si>
    <t>ภูริวัฑฒ์</t>
  </si>
  <si>
    <t>วงศกร</t>
  </si>
  <si>
    <t>สมอาษา</t>
  </si>
  <si>
    <t>ศิภวิช</t>
  </si>
  <si>
    <t>มีเนตร</t>
  </si>
  <si>
    <t>บุษปวรรธนะ</t>
  </si>
  <si>
    <t>ณฉัตร</t>
  </si>
  <si>
    <t>สุนทรปิยะพันธ์</t>
  </si>
  <si>
    <t>พงษ์ประภัสร์</t>
  </si>
  <si>
    <t>นาคมณี</t>
  </si>
  <si>
    <t>วชิระ</t>
  </si>
  <si>
    <t>เพ็ชรานันท์</t>
  </si>
  <si>
    <t>ครองขวัญ</t>
  </si>
  <si>
    <t>จินดาวรรณ์</t>
  </si>
  <si>
    <t>จุฑารัตน์</t>
  </si>
  <si>
    <t>ญาณิดา</t>
  </si>
  <si>
    <t>ทองสร้าง</t>
  </si>
  <si>
    <t>ปัณฑิตา</t>
  </si>
  <si>
    <t>บุญเพชร</t>
  </si>
  <si>
    <t>สรัญชญาฎ์</t>
  </si>
  <si>
    <t>ยวงทอง</t>
  </si>
  <si>
    <t>กาญจนพานิช</t>
  </si>
  <si>
    <t>ปวิตรา</t>
  </si>
  <si>
    <t>อรนลิน</t>
  </si>
  <si>
    <t>ชูนามะ</t>
  </si>
  <si>
    <t>ชมพูนุท</t>
  </si>
  <si>
    <t>ขวัญกวิน</t>
  </si>
  <si>
    <t>ณัฐรดา</t>
  </si>
  <si>
    <t>นาคสนั่น</t>
  </si>
  <si>
    <t>ปัญฑิตา</t>
  </si>
  <si>
    <t>มูสิมูล</t>
  </si>
  <si>
    <t>ปุณณิกา</t>
  </si>
  <si>
    <t>บุณยะตลานนท์</t>
  </si>
  <si>
    <t>เพชรภูษา</t>
  </si>
  <si>
    <t>เพ็ชรบูรณ์</t>
  </si>
  <si>
    <t>ชิชญา</t>
  </si>
  <si>
    <t>ชานะมัย</t>
  </si>
  <si>
    <t>ธัญญ์พิชชา</t>
  </si>
  <si>
    <t>โพธิ์ถาวร</t>
  </si>
  <si>
    <t>ภัทรชนันท์</t>
  </si>
  <si>
    <t>ศรีสุข</t>
  </si>
  <si>
    <t>พิมญาดา</t>
  </si>
  <si>
    <t>สืบยศ</t>
  </si>
  <si>
    <t>กรกมล</t>
  </si>
  <si>
    <t>สุขเสวียด</t>
  </si>
  <si>
    <t>ชนัญชิดา</t>
  </si>
  <si>
    <t>แป๊ะป๋อง</t>
  </si>
  <si>
    <t>ปานดี</t>
  </si>
  <si>
    <t>นิชธาวัลย์</t>
  </si>
  <si>
    <t>หนูปาน</t>
  </si>
  <si>
    <t>พิชญาภัค</t>
  </si>
  <si>
    <t>บุญทิพย์</t>
  </si>
  <si>
    <t>ลภัสญา</t>
  </si>
  <si>
    <t>บุญทรัพย์</t>
  </si>
  <si>
    <t>ศศภัทร์</t>
  </si>
  <si>
    <t>ไทยสมัคร</t>
  </si>
  <si>
    <t>สิรยากร</t>
  </si>
  <si>
    <t>หลิมวงศ์</t>
  </si>
  <si>
    <t>สุณัฏฐา</t>
  </si>
  <si>
    <t>จินตบุตร</t>
  </si>
  <si>
    <t>ใยฤทธิ์</t>
  </si>
  <si>
    <t>สาริขา</t>
  </si>
  <si>
    <t>รชต</t>
  </si>
  <si>
    <t>น้ำรอบ</t>
  </si>
  <si>
    <t>ปิยะพลากร</t>
  </si>
  <si>
    <t>ณฐชัย</t>
  </si>
  <si>
    <t>ชูเกียรติเถกิง</t>
  </si>
  <si>
    <t>ไตรเดช</t>
  </si>
  <si>
    <t>ชูขันธ์</t>
  </si>
  <si>
    <t>นวนนท์</t>
  </si>
  <si>
    <t>พรหมทอง</t>
  </si>
  <si>
    <t>จำปาอูบ</t>
  </si>
  <si>
    <t>คงบุญทอง</t>
  </si>
  <si>
    <t>ปัณณธร</t>
  </si>
  <si>
    <t>เต๋กอ๋อต้ง</t>
  </si>
  <si>
    <t>วชิรวิทย์</t>
  </si>
  <si>
    <t>จันทนา</t>
  </si>
  <si>
    <t>ศิรศริต</t>
  </si>
  <si>
    <t>คำนกขุ้ม</t>
  </si>
  <si>
    <t>กรวีร์</t>
  </si>
  <si>
    <t>สันติชัย</t>
  </si>
  <si>
    <t>รักษายศ</t>
  </si>
  <si>
    <t>อริย์ธัช</t>
  </si>
  <si>
    <t>ดนุเดช</t>
  </si>
  <si>
    <t>สมแจ้ง</t>
  </si>
  <si>
    <t>ศรีสว่าง</t>
  </si>
  <si>
    <t>พงษภัทร</t>
  </si>
  <si>
    <t>ศิริมาศ</t>
  </si>
  <si>
    <t>พิตรพิบูล</t>
  </si>
  <si>
    <t>เพชรจุ้ย</t>
  </si>
  <si>
    <t>ยศพล</t>
  </si>
  <si>
    <t>คีรี</t>
  </si>
  <si>
    <t>ธนิชา</t>
  </si>
  <si>
    <t>แสงสวัสดิ์</t>
  </si>
  <si>
    <t>จรรทพรรษ</t>
  </si>
  <si>
    <t>ชูชื่น</t>
  </si>
  <si>
    <t>พัชรมัย</t>
  </si>
  <si>
    <t>ช้างนรินทร์</t>
  </si>
  <si>
    <t>นันทิกานต์</t>
  </si>
  <si>
    <t>จิระปฎินันท์</t>
  </si>
  <si>
    <t>มณฑิตา</t>
  </si>
  <si>
    <t>ศศิณิชา</t>
  </si>
  <si>
    <t>โชคคณาพิทักษ์</t>
  </si>
  <si>
    <t>ทับทอง</t>
  </si>
  <si>
    <t>เพ็ญพิชชา</t>
  </si>
  <si>
    <t>อินทรสุวรรณ</t>
  </si>
  <si>
    <t>ศศิวิมล</t>
  </si>
  <si>
    <t>อชิรญาณ์</t>
  </si>
  <si>
    <t>คงสุวรรณ</t>
  </si>
  <si>
    <t>ธนภทรสร</t>
  </si>
  <si>
    <t>เรืองเอียด</t>
  </si>
  <si>
    <t>ปภาภัทร</t>
  </si>
  <si>
    <t>จิตมั่น</t>
  </si>
  <si>
    <t>ศศิญาดา</t>
  </si>
  <si>
    <t>รจนา</t>
  </si>
  <si>
    <t>จอมขวัญ</t>
  </si>
  <si>
    <t>ประภัทรสร</t>
  </si>
  <si>
    <t>ไมทอง</t>
  </si>
  <si>
    <t>ม.4/9</t>
  </si>
  <si>
    <t>แลกเปลี่ยนโครงการ YFU ประเทศนอร์เวย์ 22 ก.ค. 68 - 27 มิ.ย.69</t>
  </si>
  <si>
    <t xml:space="preserve">นางสาวจิระวัฒน์ ขวัญใจ  </t>
  </si>
  <si>
    <t>นางสุนีย์  เวชพราหมณ์</t>
  </si>
  <si>
    <t>นางสาวสุดารัตน์  พุทธกูล</t>
  </si>
  <si>
    <t>Mr.Edcell Oracion</t>
  </si>
  <si>
    <t>มูสิกะ</t>
  </si>
  <si>
    <t>ธราสุต</t>
  </si>
  <si>
    <t>นวลกุ้ง</t>
  </si>
  <si>
    <t>วงศภัค</t>
  </si>
  <si>
    <t>เขียดแก้ว</t>
  </si>
  <si>
    <t>กวดวิชาเปรมปริน 1 พ.ค. 69-1 พ.ค. 70</t>
  </si>
  <si>
    <t>กวดวิชาอธิวัฒน์ 1 พ.ค. 69-1 พ.ค. 70</t>
  </si>
  <si>
    <t>เจตนิพัทธ์</t>
  </si>
  <si>
    <t>จางวางสาย</t>
  </si>
  <si>
    <t>ชัยเดชวรกุล</t>
  </si>
  <si>
    <t>กมลพร</t>
  </si>
  <si>
    <t>ธนดล</t>
  </si>
  <si>
    <t>จันทร์ปาน</t>
  </si>
  <si>
    <t>โยษิตา</t>
  </si>
  <si>
    <t>ทองสม</t>
  </si>
  <si>
    <t>กรีมละ</t>
  </si>
  <si>
    <t>เข้า 1/69</t>
  </si>
  <si>
    <t>ชาญพาที</t>
  </si>
  <si>
    <t>กาฬจันโท</t>
  </si>
  <si>
    <t>คำกองเกิ่ง</t>
  </si>
  <si>
    <t>ไอลินดา</t>
  </si>
  <si>
    <t>สาเมือง</t>
  </si>
  <si>
    <t>พนิตา</t>
  </si>
  <si>
    <t>จุมวงศ์</t>
  </si>
  <si>
    <t>ธราเทพ</t>
  </si>
  <si>
    <t>สุทธิปัญญา</t>
  </si>
  <si>
    <t>ศิลป์ฐากูร</t>
  </si>
  <si>
    <t>จันทร์นวล</t>
  </si>
  <si>
    <t>จันทร์แสงกุล</t>
  </si>
  <si>
    <t>พิชญุตม์</t>
  </si>
  <si>
    <t>กัญญาณัฐ</t>
  </si>
  <si>
    <t>Ms.Alba Serra Arroyes</t>
  </si>
  <si>
    <t>Mr.Lawrence Galia Labitos</t>
  </si>
  <si>
    <t>ปิยังกูร</t>
  </si>
  <si>
    <t>นาคเพชรพูล</t>
  </si>
  <si>
    <t>ฮูไซนี</t>
  </si>
  <si>
    <t>45125</t>
  </si>
  <si>
    <t>ภูริภพ</t>
  </si>
  <si>
    <t>รัศมีวิชัย</t>
  </si>
  <si>
    <t>เตรียมตัวสอบ GED 21 พ.ค. 69-1 พ.ค. 70</t>
  </si>
  <si>
    <t>กวดวิชาอธิวัฒน์ 25 พ.ค. 69-1 พ.ค.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</si>
</sst>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41E]d\ mmmm\ yyyy;@"/>
    <numFmt numFmtId="188" formatCode="[$-107041E]d\ mmmm\ yyyy;@"/>
  </numFmts>
  <fonts count="126" x14ac:knownFonts="1">
    <font>
      <sz val="14"/>
      <name val="Cordia New"/>
      <charset val="222"/>
    </font>
    <font>
      <sz val="14"/>
      <name val="CordiaUPC"/>
      <family val="2"/>
      <charset val="222"/>
    </font>
    <font>
      <sz val="11"/>
      <name val="CordiaUPC"/>
      <family val="2"/>
      <charset val="222"/>
    </font>
    <font>
      <sz val="8"/>
      <name val="Cordia New"/>
      <family val="2"/>
    </font>
    <font>
      <sz val="11"/>
      <color indexed="10"/>
      <name val="CordiaUPC"/>
      <family val="2"/>
      <charset val="222"/>
    </font>
    <font>
      <sz val="12"/>
      <color indexed="8"/>
      <name val="CordiaUPC"/>
      <family val="2"/>
      <charset val="222"/>
    </font>
    <font>
      <sz val="14"/>
      <name val="TH Sarabun New"/>
      <family val="2"/>
    </font>
    <font>
      <sz val="12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  <font>
      <b/>
      <sz val="12"/>
      <color indexed="8"/>
      <name val="TH Sarabun New"/>
      <family val="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b/>
      <i/>
      <sz val="12"/>
      <name val="TH Sarabun New"/>
      <family val="2"/>
    </font>
    <font>
      <sz val="12"/>
      <color theme="0"/>
      <name val="CordiaUPC"/>
      <family val="2"/>
      <charset val="222"/>
    </font>
    <font>
      <sz val="11"/>
      <name val="TH Sarabun New"/>
      <family val="2"/>
    </font>
    <font>
      <i/>
      <sz val="12"/>
      <color rgb="FFFF0000"/>
      <name val="TH Sarabun New"/>
      <family val="2"/>
    </font>
    <font>
      <sz val="11"/>
      <name val="CordiaUPC"/>
      <family val="2"/>
      <charset val="22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sz val="11"/>
      <color indexed="8"/>
      <name val="CordiaUPC"/>
      <family val="2"/>
      <charset val="222"/>
    </font>
    <font>
      <b/>
      <i/>
      <sz val="12"/>
      <name val="TH Sarabun New"/>
      <family val="2"/>
    </font>
    <font>
      <sz val="14"/>
      <name val="CordiaUPC"/>
      <family val="2"/>
      <charset val="222"/>
    </font>
    <font>
      <sz val="12"/>
      <color indexed="8"/>
      <name val="CordiaUPC"/>
      <family val="2"/>
      <charset val="222"/>
    </font>
    <font>
      <i/>
      <sz val="12"/>
      <color theme="1"/>
      <name val="TH Sarabun New"/>
      <family val="2"/>
    </font>
    <font>
      <b/>
      <i/>
      <sz val="12"/>
      <color theme="1"/>
      <name val="TH Sarabun New"/>
      <family val="2"/>
    </font>
    <font>
      <b/>
      <i/>
      <sz val="12"/>
      <color rgb="FFFF0000"/>
      <name val="TH Sarabun New"/>
      <family val="2"/>
    </font>
    <font>
      <sz val="12"/>
      <color rgb="FFFF0000"/>
      <name val="CordiaUPC"/>
      <family val="2"/>
      <charset val="222"/>
    </font>
    <font>
      <sz val="12"/>
      <name val="TH SarabunPSK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indexed="8"/>
      <name val="TH Sarabun New"/>
      <family val="2"/>
    </font>
    <font>
      <b/>
      <sz val="13"/>
      <color theme="1"/>
      <name val="TH Sarabun New"/>
      <family val="2"/>
    </font>
    <font>
      <b/>
      <sz val="11"/>
      <color indexed="8"/>
      <name val="TH Sarabun New"/>
      <family val="2"/>
    </font>
    <font>
      <sz val="11"/>
      <color rgb="FFFF0000"/>
      <name val="CordiaUPC"/>
      <family val="2"/>
      <charset val="222"/>
    </font>
    <font>
      <sz val="8"/>
      <name val="Cordia New"/>
      <family val="2"/>
    </font>
    <font>
      <sz val="12"/>
      <color rgb="FFFF0000"/>
      <name val="TH Sarabun New"/>
      <family val="2"/>
      <charset val="222"/>
    </font>
    <font>
      <sz val="14"/>
      <color rgb="FFFF0000"/>
      <name val="CordiaUPC"/>
      <family val="2"/>
      <charset val="222"/>
    </font>
    <font>
      <i/>
      <sz val="11"/>
      <name val="TH Sarabun New"/>
      <family val="2"/>
    </font>
    <font>
      <b/>
      <sz val="22"/>
      <name val="TH SarabunPSK"/>
      <family val="2"/>
    </font>
    <font>
      <sz val="24"/>
      <name val="TH SarabunPSK"/>
      <family val="2"/>
    </font>
    <font>
      <b/>
      <sz val="18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18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1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name val="TH SarabunPSK"/>
      <family val="2"/>
    </font>
    <font>
      <i/>
      <sz val="12"/>
      <name val="TH SarabunPSK"/>
      <family val="2"/>
    </font>
    <font>
      <i/>
      <sz val="12"/>
      <color rgb="FFFF0000"/>
      <name val="TH SarabunPSK"/>
      <family val="2"/>
    </font>
    <font>
      <i/>
      <sz val="12"/>
      <color theme="1"/>
      <name val="TH SarabunPSK"/>
      <family val="2"/>
    </font>
    <font>
      <sz val="12"/>
      <color theme="1"/>
      <name val="TH SarabunPSK"/>
      <family val="2"/>
    </font>
    <font>
      <i/>
      <sz val="12"/>
      <color indexed="8"/>
      <name val="TH SarabunPSK"/>
      <family val="2"/>
    </font>
    <font>
      <b/>
      <i/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1"/>
      <color rgb="FFFF0000"/>
      <name val="TH SarabunPSK"/>
      <family val="2"/>
    </font>
    <font>
      <sz val="12"/>
      <color indexed="8"/>
      <name val="TH SarabunPSK"/>
      <family val="2"/>
    </font>
    <font>
      <b/>
      <sz val="11"/>
      <color theme="1"/>
      <name val="TH SarabunPSK"/>
      <family val="2"/>
    </font>
    <font>
      <sz val="11"/>
      <name val="CordiaUPC"/>
      <family val="2"/>
    </font>
    <font>
      <sz val="11"/>
      <color indexed="8"/>
      <name val="CordiaUPC"/>
      <family val="2"/>
    </font>
    <font>
      <b/>
      <sz val="20"/>
      <color rgb="FFFF0000"/>
      <name val="TH SarabunPSK"/>
      <family val="2"/>
    </font>
    <font>
      <b/>
      <i/>
      <sz val="12"/>
      <color rgb="FFFF0000"/>
      <name val="TH Sarabun New"/>
      <family val="2"/>
      <charset val="222"/>
    </font>
    <font>
      <i/>
      <sz val="12"/>
      <color rgb="FF0000FF"/>
      <name val="TH Sarabun New"/>
      <family val="2"/>
    </font>
    <font>
      <b/>
      <sz val="11"/>
      <name val="TH SarabunPSK"/>
      <family val="2"/>
    </font>
    <font>
      <b/>
      <sz val="11"/>
      <color rgb="FFFF0000"/>
      <name val="CordiaUPC"/>
      <family val="2"/>
    </font>
    <font>
      <i/>
      <sz val="10"/>
      <color rgb="FFFF0000"/>
      <name val="TH Sarabun New"/>
      <family val="2"/>
    </font>
    <font>
      <i/>
      <sz val="8"/>
      <color rgb="FFFF0000"/>
      <name val="TH Sarabun New"/>
      <family val="2"/>
    </font>
    <font>
      <i/>
      <sz val="8"/>
      <color rgb="FF0000FF"/>
      <name val="TH Sarabun New"/>
      <family val="2"/>
    </font>
    <font>
      <sz val="12"/>
      <color rgb="FF0000FF"/>
      <name val="TH SarabunPSK"/>
      <family val="2"/>
    </font>
    <font>
      <sz val="18"/>
      <color rgb="FFFF0000"/>
      <name val="TH SarabunPSK"/>
      <family val="2"/>
    </font>
    <font>
      <b/>
      <sz val="22"/>
      <color rgb="FF0000FF"/>
      <name val="TH SarabunPSK"/>
      <family val="2"/>
    </font>
    <font>
      <b/>
      <sz val="24"/>
      <color rgb="FF0000FF"/>
      <name val="TH SarabunPSK"/>
      <family val="2"/>
    </font>
    <font>
      <sz val="15.5"/>
      <name val="TH SarabunPSK"/>
      <family val="2"/>
    </font>
    <font>
      <b/>
      <i/>
      <sz val="8"/>
      <color theme="1"/>
      <name val="TH Sarabun New"/>
      <family val="2"/>
    </font>
    <font>
      <sz val="12"/>
      <color theme="1"/>
      <name val="TH Sarabun New"/>
      <family val="2"/>
      <charset val="222"/>
    </font>
    <font>
      <sz val="11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2"/>
      <name val="TH Sarabun New"/>
      <family val="2"/>
      <charset val="222"/>
    </font>
    <font>
      <sz val="12"/>
      <color indexed="8"/>
      <name val="TH Sarabun New"/>
      <family val="2"/>
      <charset val="222"/>
    </font>
    <font>
      <sz val="14"/>
      <color theme="1"/>
      <name val="TH Sarabun New"/>
      <family val="2"/>
      <charset val="222"/>
    </font>
    <font>
      <b/>
      <sz val="14"/>
      <color theme="1"/>
      <name val="TH Sarabun New"/>
      <family val="2"/>
      <charset val="222"/>
    </font>
    <font>
      <b/>
      <sz val="13"/>
      <color theme="1"/>
      <name val="TH Sarabun New"/>
      <family val="2"/>
      <charset val="222"/>
    </font>
    <font>
      <b/>
      <sz val="12"/>
      <color theme="1"/>
      <name val="TH Sarabun New"/>
      <family val="2"/>
      <charset val="222"/>
    </font>
    <font>
      <b/>
      <sz val="11"/>
      <color theme="1"/>
      <name val="TH Sarabun New"/>
      <family val="2"/>
      <charset val="222"/>
    </font>
    <font>
      <sz val="11"/>
      <color theme="1"/>
      <name val="TH Sarabun New"/>
      <family val="2"/>
      <charset val="222"/>
    </font>
    <font>
      <i/>
      <sz val="12"/>
      <color theme="1"/>
      <name val="TH Sarabun New"/>
      <family val="2"/>
      <charset val="222"/>
    </font>
    <font>
      <i/>
      <sz val="8"/>
      <color theme="1"/>
      <name val="TH Sarabun New"/>
      <family val="2"/>
      <charset val="222"/>
    </font>
    <font>
      <sz val="11"/>
      <color theme="1"/>
      <name val="CordiaUPC"/>
      <family val="2"/>
      <charset val="222"/>
    </font>
    <font>
      <b/>
      <i/>
      <sz val="8"/>
      <color theme="1"/>
      <name val="TH Sarabun New"/>
      <family val="2"/>
      <charset val="222"/>
    </font>
    <font>
      <b/>
      <i/>
      <sz val="12"/>
      <color theme="1"/>
      <name val="TH Sarabun New"/>
      <family val="2"/>
      <charset val="222"/>
    </font>
    <font>
      <i/>
      <sz val="10"/>
      <color theme="1"/>
      <name val="TH Sarabun New"/>
      <family val="2"/>
      <charset val="222"/>
    </font>
    <font>
      <sz val="14"/>
      <color theme="1"/>
      <name val="CordiaUPC"/>
      <family val="2"/>
      <charset val="222"/>
    </font>
    <font>
      <sz val="12"/>
      <color theme="1"/>
      <name val="CordiaUPC"/>
      <family val="2"/>
      <charset val="222"/>
    </font>
    <font>
      <i/>
      <sz val="8"/>
      <color theme="1"/>
      <name val="TH Sarabun New"/>
      <family val="2"/>
    </font>
    <font>
      <i/>
      <sz val="10"/>
      <color theme="1"/>
      <name val="TH Sarabun New"/>
      <family val="2"/>
    </font>
    <font>
      <sz val="15"/>
      <name val="Wingdings"/>
      <charset val="2"/>
    </font>
    <font>
      <i/>
      <sz val="9"/>
      <name val="TH Sarabun New"/>
      <family val="2"/>
    </font>
    <font>
      <b/>
      <i/>
      <sz val="11"/>
      <color rgb="FFFF0000"/>
      <name val="CordiaUPC"/>
      <family val="2"/>
    </font>
    <font>
      <sz val="12"/>
      <name val="TH SarabunPSK"/>
      <family val="2"/>
      <charset val="222"/>
    </font>
    <font>
      <i/>
      <sz val="12"/>
      <name val="TH SarabunPSK"/>
      <family val="2"/>
      <charset val="222"/>
    </font>
    <font>
      <i/>
      <sz val="12"/>
      <color rgb="FF0000FF"/>
      <name val="TH Sarabun New"/>
      <family val="2"/>
      <charset val="222"/>
    </font>
    <font>
      <b/>
      <i/>
      <sz val="7"/>
      <color rgb="FF0000FF"/>
      <name val="TH Sarabun New"/>
      <family val="2"/>
    </font>
    <font>
      <sz val="11"/>
      <color rgb="FF0000FF"/>
      <name val="CordiaUPC"/>
      <family val="2"/>
      <charset val="222"/>
    </font>
    <font>
      <b/>
      <i/>
      <sz val="8"/>
      <color rgb="FF0000FF"/>
      <name val="TH Sarabun New"/>
      <family val="2"/>
    </font>
    <font>
      <b/>
      <i/>
      <sz val="7"/>
      <color rgb="FF0000FF"/>
      <name val="TH Sarabun New"/>
      <family val="2"/>
      <charset val="222"/>
    </font>
    <font>
      <i/>
      <sz val="8"/>
      <color rgb="FF0000FF"/>
      <name val="TH Sarabun New"/>
      <family val="2"/>
      <charset val="222"/>
    </font>
    <font>
      <i/>
      <sz val="12"/>
      <name val="TH Sarabun New"/>
      <family val="2"/>
      <charset val="222"/>
    </font>
    <font>
      <i/>
      <sz val="9"/>
      <color rgb="FF0000FF"/>
      <name val="TH Sarabun New"/>
      <family val="2"/>
      <charset val="222"/>
    </font>
    <font>
      <i/>
      <sz val="10"/>
      <color rgb="FF0000FF"/>
      <name val="TH Sarabun New"/>
      <family val="2"/>
      <charset val="222"/>
    </font>
    <font>
      <i/>
      <sz val="8"/>
      <name val="TH Sarabun New"/>
      <family val="2"/>
    </font>
    <font>
      <sz val="17"/>
      <name val="TH SarabunPSK"/>
      <family val="2"/>
    </font>
    <font>
      <b/>
      <sz val="17"/>
      <name val="TH SarabunPSK"/>
      <family val="2"/>
    </font>
    <font>
      <b/>
      <i/>
      <sz val="8"/>
      <name val="TH Sarabun New"/>
      <family val="2"/>
    </font>
    <font>
      <i/>
      <sz val="10"/>
      <name val="TH Sarabun New"/>
      <family val="2"/>
    </font>
    <font>
      <b/>
      <i/>
      <sz val="7"/>
      <name val="TH Sarabun New"/>
      <family val="2"/>
    </font>
    <font>
      <i/>
      <sz val="7"/>
      <color rgb="FF0000FF"/>
      <name val="TH Sarabun New"/>
      <family val="2"/>
    </font>
    <font>
      <i/>
      <sz val="11"/>
      <color rgb="FF0000FF"/>
      <name val="TH Sarabun New"/>
      <family val="2"/>
    </font>
    <font>
      <b/>
      <sz val="10"/>
      <color rgb="FFFF0000"/>
      <name val="CordiaUP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49" fontId="1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49" fontId="11" fillId="0" borderId="7" xfId="0" quotePrefix="1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6" xfId="0" applyFont="1" applyBorder="1" applyAlignment="1">
      <alignment vertical="center" shrinkToFit="1"/>
    </xf>
    <xf numFmtId="0" fontId="12" fillId="0" borderId="7" xfId="0" applyFont="1" applyBorder="1" applyAlignment="1">
      <alignment vertical="center" shrinkToFit="1"/>
    </xf>
    <xf numFmtId="2" fontId="11" fillId="0" borderId="1" xfId="0" applyNumberFormat="1" applyFont="1" applyBorder="1" applyAlignment="1">
      <alignment horizontal="center" vertical="center"/>
    </xf>
    <xf numFmtId="2" fontId="11" fillId="0" borderId="26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vertical="center"/>
    </xf>
    <xf numFmtId="0" fontId="11" fillId="0" borderId="38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49" fontId="11" fillId="0" borderId="9" xfId="0" quotePrefix="1" applyNumberFormat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8" xfId="0" applyFont="1" applyBorder="1" applyAlignment="1">
      <alignment vertical="center" shrinkToFit="1"/>
    </xf>
    <xf numFmtId="0" fontId="12" fillId="0" borderId="9" xfId="0" applyFont="1" applyBorder="1" applyAlignment="1">
      <alignment vertical="center" shrinkToFit="1"/>
    </xf>
    <xf numFmtId="0" fontId="11" fillId="0" borderId="28" xfId="0" applyFont="1" applyBorder="1" applyAlignment="1">
      <alignment horizontal="center" vertical="center"/>
    </xf>
    <xf numFmtId="0" fontId="11" fillId="0" borderId="28" xfId="0" applyFont="1" applyBorder="1" applyAlignment="1">
      <alignment vertical="center"/>
    </xf>
    <xf numFmtId="2" fontId="11" fillId="0" borderId="28" xfId="0" applyNumberFormat="1" applyFont="1" applyBorder="1" applyAlignment="1">
      <alignment horizontal="center" vertical="center"/>
    </xf>
    <xf numFmtId="2" fontId="11" fillId="0" borderId="41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49" fontId="11" fillId="0" borderId="11" xfId="0" quotePrefix="1" applyNumberFormat="1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0" xfId="0" applyFont="1" applyBorder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11" fillId="0" borderId="31" xfId="0" applyFont="1" applyBorder="1" applyAlignment="1">
      <alignment horizontal="center" vertical="center"/>
    </xf>
    <xf numFmtId="0" fontId="11" fillId="0" borderId="31" xfId="0" applyFont="1" applyBorder="1" applyAlignment="1">
      <alignment vertical="center"/>
    </xf>
    <xf numFmtId="2" fontId="11" fillId="0" borderId="31" xfId="0" applyNumberFormat="1" applyFont="1" applyBorder="1" applyAlignment="1">
      <alignment horizontal="center" vertical="center"/>
    </xf>
    <xf numFmtId="2" fontId="11" fillId="0" borderId="42" xfId="0" applyNumberFormat="1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center"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3" xfId="0" applyFont="1" applyBorder="1" applyAlignment="1">
      <alignment vertical="center" shrinkToFit="1"/>
    </xf>
    <xf numFmtId="0" fontId="11" fillId="0" borderId="34" xfId="0" applyFont="1" applyBorder="1" applyAlignment="1">
      <alignment horizontal="center" vertical="center"/>
    </xf>
    <xf numFmtId="0" fontId="11" fillId="0" borderId="34" xfId="0" applyFont="1" applyBorder="1" applyAlignment="1">
      <alignment vertical="center"/>
    </xf>
    <xf numFmtId="2" fontId="11" fillId="0" borderId="34" xfId="0" applyNumberFormat="1" applyFont="1" applyBorder="1" applyAlignment="1">
      <alignment horizontal="center" vertical="center"/>
    </xf>
    <xf numFmtId="2" fontId="11" fillId="0" borderId="43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8" xfId="0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36" xfId="0" applyFont="1" applyBorder="1" applyAlignment="1">
      <alignment horizontal="center" vertical="center"/>
    </xf>
    <xf numFmtId="0" fontId="11" fillId="0" borderId="36" xfId="0" applyFont="1" applyBorder="1" applyAlignment="1">
      <alignment vertical="center"/>
    </xf>
    <xf numFmtId="2" fontId="11" fillId="0" borderId="36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vertical="center" shrinkToFit="1"/>
    </xf>
    <xf numFmtId="0" fontId="12" fillId="0" borderId="13" xfId="0" applyFont="1" applyBorder="1" applyAlignment="1">
      <alignment vertical="center" shrinkToFit="1"/>
    </xf>
    <xf numFmtId="0" fontId="11" fillId="0" borderId="5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2" fontId="11" fillId="0" borderId="25" xfId="0" applyNumberFormat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center"/>
    </xf>
    <xf numFmtId="2" fontId="11" fillId="0" borderId="33" xfId="0" applyNumberFormat="1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2" fontId="11" fillId="0" borderId="27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28" xfId="0" applyFont="1" applyBorder="1" applyAlignment="1">
      <alignment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shrinkToFi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" fontId="18" fillId="0" borderId="26" xfId="0" applyNumberFormat="1" applyFont="1" applyBorder="1" applyAlignment="1">
      <alignment horizontal="center" vertical="center"/>
    </xf>
    <xf numFmtId="0" fontId="18" fillId="0" borderId="26" xfId="0" applyFont="1" applyBorder="1" applyAlignment="1">
      <alignment vertical="center"/>
    </xf>
    <xf numFmtId="0" fontId="18" fillId="0" borderId="38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8" xfId="0" applyFont="1" applyBorder="1" applyAlignment="1">
      <alignment vertical="center"/>
    </xf>
    <xf numFmtId="2" fontId="18" fillId="0" borderId="28" xfId="0" applyNumberFormat="1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shrinkToFit="1"/>
    </xf>
    <xf numFmtId="0" fontId="18" fillId="0" borderId="4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1" xfId="0" applyFont="1" applyBorder="1" applyAlignment="1">
      <alignment vertical="center"/>
    </xf>
    <xf numFmtId="0" fontId="18" fillId="0" borderId="37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4" xfId="0" applyFont="1" applyBorder="1" applyAlignment="1">
      <alignment vertical="center"/>
    </xf>
    <xf numFmtId="0" fontId="18" fillId="0" borderId="36" xfId="0" applyFont="1" applyBorder="1" applyAlignment="1">
      <alignment horizontal="center" vertical="center"/>
    </xf>
    <xf numFmtId="0" fontId="18" fillId="0" borderId="36" xfId="0" applyFont="1" applyBorder="1" applyAlignment="1">
      <alignment vertical="center"/>
    </xf>
    <xf numFmtId="0" fontId="18" fillId="0" borderId="32" xfId="0" applyFont="1" applyBorder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49" fontId="22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3" fillId="0" borderId="28" xfId="0" applyFont="1" applyBorder="1" applyAlignment="1">
      <alignment horizontal="center" vertical="center"/>
    </xf>
    <xf numFmtId="2" fontId="11" fillId="0" borderId="38" xfId="0" applyNumberFormat="1" applyFont="1" applyBorder="1" applyAlignment="1">
      <alignment horizontal="center" vertical="center"/>
    </xf>
    <xf numFmtId="2" fontId="11" fillId="0" borderId="29" xfId="0" applyNumberFormat="1" applyFont="1" applyBorder="1" applyAlignment="1">
      <alignment horizontal="center" vertical="center"/>
    </xf>
    <xf numFmtId="2" fontId="11" fillId="0" borderId="32" xfId="0" applyNumberFormat="1" applyFont="1" applyBorder="1" applyAlignment="1">
      <alignment horizontal="center" vertical="center"/>
    </xf>
    <xf numFmtId="2" fontId="11" fillId="0" borderId="90" xfId="0" applyNumberFormat="1" applyFont="1" applyBorder="1" applyAlignment="1">
      <alignment horizontal="center" vertical="center"/>
    </xf>
    <xf numFmtId="49" fontId="24" fillId="0" borderId="7" xfId="0" applyNumberFormat="1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24" fillId="0" borderId="6" xfId="0" applyFont="1" applyBorder="1" applyAlignment="1">
      <alignment vertical="center" shrinkToFit="1"/>
    </xf>
    <xf numFmtId="0" fontId="24" fillId="0" borderId="7" xfId="0" applyFont="1" applyBorder="1" applyAlignment="1">
      <alignment vertical="center" shrinkToFit="1"/>
    </xf>
    <xf numFmtId="2" fontId="24" fillId="0" borderId="1" xfId="0" applyNumberFormat="1" applyFont="1" applyBorder="1" applyAlignment="1">
      <alignment horizontal="center" vertical="center"/>
    </xf>
    <xf numFmtId="2" fontId="24" fillId="0" borderId="25" xfId="0" applyNumberFormat="1" applyFont="1" applyBorder="1" applyAlignment="1">
      <alignment horizontal="center" vertical="center"/>
    </xf>
    <xf numFmtId="2" fontId="24" fillId="0" borderId="26" xfId="0" applyNumberFormat="1" applyFont="1" applyBorder="1" applyAlignment="1">
      <alignment horizontal="center" vertical="center"/>
    </xf>
    <xf numFmtId="49" fontId="24" fillId="0" borderId="9" xfId="0" quotePrefix="1" applyNumberFormat="1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8" xfId="0" applyFont="1" applyBorder="1" applyAlignment="1">
      <alignment vertical="center" shrinkToFit="1"/>
    </xf>
    <xf numFmtId="0" fontId="24" fillId="0" borderId="9" xfId="0" applyFont="1" applyBorder="1" applyAlignment="1">
      <alignment vertical="center" shrinkToFit="1"/>
    </xf>
    <xf numFmtId="0" fontId="24" fillId="0" borderId="2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49" fontId="24" fillId="0" borderId="11" xfId="0" quotePrefix="1" applyNumberFormat="1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10" xfId="0" applyFont="1" applyBorder="1" applyAlignment="1">
      <alignment vertical="center" shrinkToFit="1"/>
    </xf>
    <xf numFmtId="0" fontId="24" fillId="0" borderId="11" xfId="0" applyFont="1" applyBorder="1" applyAlignment="1">
      <alignment vertical="center" shrinkToFit="1"/>
    </xf>
    <xf numFmtId="0" fontId="24" fillId="0" borderId="4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49" fontId="24" fillId="0" borderId="7" xfId="0" quotePrefix="1" applyNumberFormat="1" applyFont="1" applyBorder="1" applyAlignment="1">
      <alignment horizontal="center" vertical="center" shrinkToFit="1"/>
    </xf>
    <xf numFmtId="0" fontId="25" fillId="0" borderId="27" xfId="0" applyFont="1" applyBorder="1" applyAlignment="1">
      <alignment horizontal="left" vertical="center"/>
    </xf>
    <xf numFmtId="0" fontId="25" fillId="0" borderId="28" xfId="0" applyFont="1" applyBorder="1" applyAlignment="1">
      <alignment horizontal="center" vertical="center"/>
    </xf>
    <xf numFmtId="2" fontId="24" fillId="0" borderId="33" xfId="0" applyNumberFormat="1" applyFont="1" applyBorder="1" applyAlignment="1">
      <alignment horizontal="center" vertical="center"/>
    </xf>
    <xf numFmtId="2" fontId="24" fillId="0" borderId="34" xfId="0" applyNumberFormat="1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2" fontId="24" fillId="0" borderId="2" xfId="0" applyNumberFormat="1" applyFont="1" applyBorder="1" applyAlignment="1">
      <alignment horizontal="center" vertical="center"/>
    </xf>
    <xf numFmtId="2" fontId="24" fillId="0" borderId="28" xfId="0" applyNumberFormat="1" applyFont="1" applyBorder="1" applyAlignment="1">
      <alignment horizontal="center" vertical="center"/>
    </xf>
    <xf numFmtId="0" fontId="26" fillId="0" borderId="27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4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6" fillId="0" borderId="35" xfId="0" applyFont="1" applyBorder="1" applyAlignment="1">
      <alignment horizontal="left" vertical="center"/>
    </xf>
    <xf numFmtId="0" fontId="16" fillId="0" borderId="36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2" fontId="26" fillId="0" borderId="28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49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49" fontId="29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49" fontId="3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" fontId="8" fillId="0" borderId="19" xfId="0" applyNumberFormat="1" applyFont="1" applyBorder="1" applyAlignment="1">
      <alignment vertical="center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1" xfId="0" applyFont="1" applyBorder="1" applyAlignment="1">
      <alignment vertical="center" shrinkToFit="1"/>
    </xf>
    <xf numFmtId="0" fontId="9" fillId="0" borderId="21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3" xfId="0" applyFont="1" applyBorder="1" applyAlignment="1">
      <alignment vertical="center" shrinkToFit="1"/>
    </xf>
    <xf numFmtId="0" fontId="9" fillId="0" borderId="23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 shrinkToFit="1"/>
    </xf>
    <xf numFmtId="0" fontId="9" fillId="0" borderId="21" xfId="0" applyFont="1" applyBorder="1" applyAlignment="1">
      <alignment horizontal="left" vertical="center" shrinkToFit="1"/>
    </xf>
    <xf numFmtId="0" fontId="15" fillId="0" borderId="39" xfId="0" applyFont="1" applyBorder="1" applyAlignment="1">
      <alignment vertical="center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left" vertical="center" shrinkToFit="1"/>
    </xf>
    <xf numFmtId="0" fontId="15" fillId="0" borderId="40" xfId="0" applyFont="1" applyBorder="1" applyAlignment="1">
      <alignment vertical="center"/>
    </xf>
    <xf numFmtId="0" fontId="24" fillId="0" borderId="8" xfId="0" applyFont="1" applyBorder="1" applyAlignment="1">
      <alignment horizontal="left"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12" xfId="0" applyFont="1" applyBorder="1" applyAlignment="1">
      <alignment vertical="center" shrinkToFit="1"/>
    </xf>
    <xf numFmtId="0" fontId="24" fillId="0" borderId="13" xfId="0" applyFont="1" applyBorder="1" applyAlignment="1">
      <alignment vertical="center" shrinkToFit="1"/>
    </xf>
    <xf numFmtId="0" fontId="24" fillId="0" borderId="5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shrinkToFit="1"/>
    </xf>
    <xf numFmtId="0" fontId="24" fillId="0" borderId="14" xfId="0" applyFont="1" applyBorder="1" applyAlignment="1">
      <alignment vertical="center" shrinkToFit="1"/>
    </xf>
    <xf numFmtId="0" fontId="24" fillId="0" borderId="15" xfId="0" applyFont="1" applyBorder="1" applyAlignment="1">
      <alignment vertical="center" shrinkToFit="1"/>
    </xf>
    <xf numFmtId="0" fontId="24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49" fontId="37" fillId="0" borderId="0" xfId="0" applyNumberFormat="1" applyFont="1" applyAlignment="1">
      <alignment horizontal="left" vertical="center"/>
    </xf>
    <xf numFmtId="0" fontId="37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2" fontId="11" fillId="0" borderId="94" xfId="0" applyNumberFormat="1" applyFont="1" applyBorder="1" applyAlignment="1">
      <alignment horizontal="center" vertical="center"/>
    </xf>
    <xf numFmtId="0" fontId="12" fillId="2" borderId="6" xfId="0" applyFont="1" applyFill="1" applyBorder="1" applyAlignment="1">
      <alignment vertical="center" shrinkToFit="1"/>
    </xf>
    <xf numFmtId="0" fontId="12" fillId="2" borderId="7" xfId="0" applyFont="1" applyFill="1" applyBorder="1" applyAlignment="1">
      <alignment vertical="center" shrinkToFit="1"/>
    </xf>
    <xf numFmtId="0" fontId="12" fillId="2" borderId="8" xfId="0" applyFont="1" applyFill="1" applyBorder="1" applyAlignment="1">
      <alignment vertical="center" shrinkToFit="1"/>
    </xf>
    <xf numFmtId="0" fontId="12" fillId="2" borderId="9" xfId="0" applyFont="1" applyFill="1" applyBorder="1" applyAlignment="1">
      <alignment vertical="center" shrinkToFit="1"/>
    </xf>
    <xf numFmtId="0" fontId="12" fillId="2" borderId="10" xfId="0" applyFont="1" applyFill="1" applyBorder="1" applyAlignment="1">
      <alignment vertical="center" shrinkToFit="1"/>
    </xf>
    <xf numFmtId="0" fontId="12" fillId="2" borderId="11" xfId="0" applyFont="1" applyFill="1" applyBorder="1" applyAlignment="1">
      <alignment vertical="center" shrinkToFit="1"/>
    </xf>
    <xf numFmtId="0" fontId="12" fillId="2" borderId="8" xfId="0" applyFont="1" applyFill="1" applyBorder="1" applyAlignment="1">
      <alignment horizontal="left" vertical="center" shrinkToFit="1"/>
    </xf>
    <xf numFmtId="0" fontId="9" fillId="0" borderId="95" xfId="0" applyFont="1" applyBorder="1" applyAlignment="1">
      <alignment horizontal="center" vertical="center" shrinkToFit="1"/>
    </xf>
    <xf numFmtId="0" fontId="9" fillId="0" borderId="96" xfId="0" applyFont="1" applyBorder="1" applyAlignment="1">
      <alignment horizontal="center" vertical="center" shrinkToFit="1"/>
    </xf>
    <xf numFmtId="2" fontId="11" fillId="0" borderId="80" xfId="0" applyNumberFormat="1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16" fillId="0" borderId="81" xfId="0" applyFont="1" applyBorder="1" applyAlignment="1">
      <alignment vertical="center"/>
    </xf>
    <xf numFmtId="2" fontId="11" fillId="0" borderId="83" xfId="0" applyNumberFormat="1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49" fontId="11" fillId="0" borderId="13" xfId="0" quotePrefix="1" applyNumberFormat="1" applyFont="1" applyBorder="1" applyAlignment="1">
      <alignment horizontal="center" vertical="center" shrinkToFit="1"/>
    </xf>
    <xf numFmtId="2" fontId="38" fillId="0" borderId="1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1" fillId="0" borderId="44" xfId="0" applyFont="1" applyBorder="1" applyAlignment="1">
      <alignment horizontal="center" vertical="center"/>
    </xf>
    <xf numFmtId="0" fontId="41" fillId="0" borderId="5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left" vertical="center"/>
    </xf>
    <xf numFmtId="0" fontId="39" fillId="0" borderId="87" xfId="0" applyFont="1" applyBorder="1" applyAlignment="1">
      <alignment horizontal="center" vertical="center"/>
    </xf>
    <xf numFmtId="0" fontId="39" fillId="0" borderId="79" xfId="0" applyFont="1" applyBorder="1" applyAlignment="1">
      <alignment horizontal="center" vertical="center"/>
    </xf>
    <xf numFmtId="0" fontId="39" fillId="0" borderId="75" xfId="0" applyFont="1" applyBorder="1" applyAlignment="1">
      <alignment horizontal="center" vertical="center"/>
    </xf>
    <xf numFmtId="0" fontId="43" fillId="0" borderId="88" xfId="0" applyFont="1" applyBorder="1" applyAlignment="1">
      <alignment horizontal="center" vertical="center" shrinkToFit="1"/>
    </xf>
    <xf numFmtId="0" fontId="40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47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horizontal="right" vertical="center"/>
    </xf>
    <xf numFmtId="1" fontId="49" fillId="0" borderId="19" xfId="0" applyNumberFormat="1" applyFont="1" applyBorder="1" applyAlignment="1">
      <alignment horizontal="center" vertical="center"/>
    </xf>
    <xf numFmtId="1" fontId="49" fillId="0" borderId="0" xfId="0" applyNumberFormat="1" applyFont="1" applyAlignment="1">
      <alignment vertical="center"/>
    </xf>
    <xf numFmtId="0" fontId="51" fillId="0" borderId="62" xfId="0" applyFont="1" applyBorder="1" applyAlignment="1">
      <alignment horizontal="left" vertical="center" shrinkToFit="1"/>
    </xf>
    <xf numFmtId="0" fontId="54" fillId="0" borderId="0" xfId="0" applyFont="1" applyAlignment="1">
      <alignment vertical="center"/>
    </xf>
    <xf numFmtId="0" fontId="55" fillId="0" borderId="38" xfId="0" applyFont="1" applyBorder="1" applyAlignment="1">
      <alignment horizontal="center" vertical="center" shrinkToFit="1"/>
    </xf>
    <xf numFmtId="0" fontId="55" fillId="0" borderId="2" xfId="0" applyFont="1" applyBorder="1" applyAlignment="1">
      <alignment horizontal="center" vertical="center"/>
    </xf>
    <xf numFmtId="0" fontId="55" fillId="0" borderId="28" xfId="0" applyFont="1" applyBorder="1" applyAlignment="1">
      <alignment vertical="center"/>
    </xf>
    <xf numFmtId="0" fontId="55" fillId="0" borderId="29" xfId="0" applyFont="1" applyBorder="1" applyAlignment="1">
      <alignment horizontal="center" vertical="center" shrinkToFit="1"/>
    </xf>
    <xf numFmtId="0" fontId="57" fillId="0" borderId="9" xfId="0" applyFont="1" applyBorder="1" applyAlignment="1">
      <alignment horizontal="center" vertical="center" shrinkToFit="1"/>
    </xf>
    <xf numFmtId="0" fontId="55" fillId="0" borderId="28" xfId="0" applyFont="1" applyBorder="1" applyAlignment="1">
      <alignment horizontal="center" vertical="center"/>
    </xf>
    <xf numFmtId="49" fontId="57" fillId="0" borderId="9" xfId="0" quotePrefix="1" applyNumberFormat="1" applyFont="1" applyBorder="1" applyAlignment="1">
      <alignment horizontal="center" vertical="center" shrinkToFit="1"/>
    </xf>
    <xf numFmtId="0" fontId="57" fillId="0" borderId="2" xfId="0" applyFont="1" applyBorder="1" applyAlignment="1">
      <alignment horizontal="center" vertical="center" shrinkToFit="1"/>
    </xf>
    <xf numFmtId="0" fontId="57" fillId="0" borderId="8" xfId="0" applyFont="1" applyBorder="1" applyAlignment="1">
      <alignment vertical="center" shrinkToFit="1"/>
    </xf>
    <xf numFmtId="0" fontId="57" fillId="0" borderId="9" xfId="0" applyFont="1" applyBorder="1" applyAlignment="1">
      <alignment vertical="center" shrinkToFit="1"/>
    </xf>
    <xf numFmtId="0" fontId="57" fillId="0" borderId="2" xfId="0" applyFont="1" applyBorder="1" applyAlignment="1">
      <alignment horizontal="center" vertical="center"/>
    </xf>
    <xf numFmtId="49" fontId="57" fillId="0" borderId="11" xfId="0" quotePrefix="1" applyNumberFormat="1" applyFont="1" applyBorder="1" applyAlignment="1">
      <alignment horizontal="center" vertical="center" shrinkToFit="1"/>
    </xf>
    <xf numFmtId="0" fontId="57" fillId="0" borderId="4" xfId="0" applyFont="1" applyBorder="1" applyAlignment="1">
      <alignment horizontal="center" vertical="center" shrinkToFit="1"/>
    </xf>
    <xf numFmtId="0" fontId="57" fillId="0" borderId="10" xfId="0" applyFont="1" applyBorder="1" applyAlignment="1">
      <alignment vertical="center" shrinkToFit="1"/>
    </xf>
    <xf numFmtId="0" fontId="57" fillId="0" borderId="11" xfId="0" applyFont="1" applyBorder="1" applyAlignment="1">
      <alignment vertical="center" shrinkToFit="1"/>
    </xf>
    <xf numFmtId="0" fontId="57" fillId="0" borderId="11" xfId="0" applyFont="1" applyBorder="1" applyAlignment="1">
      <alignment horizontal="center" vertical="center" shrinkToFit="1"/>
    </xf>
    <xf numFmtId="0" fontId="57" fillId="0" borderId="4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 shrinkToFit="1"/>
    </xf>
    <xf numFmtId="0" fontId="57" fillId="0" borderId="12" xfId="0" applyFont="1" applyBorder="1" applyAlignment="1">
      <alignment vertical="center" shrinkToFit="1"/>
    </xf>
    <xf numFmtId="0" fontId="57" fillId="0" borderId="13" xfId="0" applyFont="1" applyBorder="1" applyAlignment="1">
      <alignment vertical="center" shrinkToFit="1"/>
    </xf>
    <xf numFmtId="0" fontId="57" fillId="0" borderId="13" xfId="0" applyFont="1" applyBorder="1" applyAlignment="1">
      <alignment horizontal="center" vertical="center" shrinkToFit="1"/>
    </xf>
    <xf numFmtId="0" fontId="55" fillId="0" borderId="34" xfId="0" applyFont="1" applyBorder="1" applyAlignment="1">
      <alignment horizontal="center" vertical="center"/>
    </xf>
    <xf numFmtId="0" fontId="55" fillId="0" borderId="34" xfId="0" applyFont="1" applyBorder="1" applyAlignment="1">
      <alignment vertical="center"/>
    </xf>
    <xf numFmtId="0" fontId="55" fillId="0" borderId="31" xfId="0" applyFont="1" applyBorder="1" applyAlignment="1">
      <alignment horizontal="center" vertical="center"/>
    </xf>
    <xf numFmtId="0" fontId="55" fillId="0" borderId="31" xfId="0" applyFont="1" applyBorder="1" applyAlignment="1">
      <alignment vertical="center"/>
    </xf>
    <xf numFmtId="49" fontId="57" fillId="0" borderId="7" xfId="0" quotePrefix="1" applyNumberFormat="1" applyFont="1" applyBorder="1" applyAlignment="1">
      <alignment horizontal="center" vertical="center" shrinkToFit="1"/>
    </xf>
    <xf numFmtId="0" fontId="57" fillId="0" borderId="1" xfId="0" applyFont="1" applyBorder="1" applyAlignment="1">
      <alignment horizontal="center" vertical="center" shrinkToFit="1"/>
    </xf>
    <xf numFmtId="0" fontId="57" fillId="0" borderId="6" xfId="0" applyFont="1" applyBorder="1" applyAlignment="1">
      <alignment vertical="center" shrinkToFit="1"/>
    </xf>
    <xf numFmtId="0" fontId="57" fillId="0" borderId="7" xfId="0" applyFont="1" applyBorder="1" applyAlignment="1">
      <alignment vertical="center" shrinkToFit="1"/>
    </xf>
    <xf numFmtId="0" fontId="57" fillId="0" borderId="7" xfId="0" applyFont="1" applyBorder="1" applyAlignment="1">
      <alignment horizontal="center" vertical="center" shrinkToFit="1"/>
    </xf>
    <xf numFmtId="0" fontId="58" fillId="0" borderId="27" xfId="0" applyFont="1" applyBorder="1" applyAlignment="1">
      <alignment horizontal="left" vertical="center"/>
    </xf>
    <xf numFmtId="0" fontId="58" fillId="0" borderId="28" xfId="0" applyFont="1" applyBorder="1" applyAlignment="1">
      <alignment horizontal="center" vertical="center"/>
    </xf>
    <xf numFmtId="0" fontId="55" fillId="0" borderId="32" xfId="0" applyFont="1" applyBorder="1" applyAlignment="1">
      <alignment horizontal="center" vertical="center" shrinkToFit="1"/>
    </xf>
    <xf numFmtId="0" fontId="55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55" fillId="0" borderId="0" xfId="0" applyFont="1" applyAlignment="1">
      <alignment horizontal="right" vertical="center"/>
    </xf>
    <xf numFmtId="0" fontId="55" fillId="0" borderId="89" xfId="0" applyFont="1" applyBorder="1" applyAlignment="1">
      <alignment vertical="center"/>
    </xf>
    <xf numFmtId="0" fontId="61" fillId="0" borderId="0" xfId="0" applyFont="1" applyAlignment="1">
      <alignment vertical="center"/>
    </xf>
    <xf numFmtId="0" fontId="61" fillId="0" borderId="0" xfId="0" applyFont="1" applyAlignment="1">
      <alignment horizontal="center" vertical="center"/>
    </xf>
    <xf numFmtId="0" fontId="62" fillId="0" borderId="0" xfId="0" applyFont="1" applyAlignment="1">
      <alignment vertical="center"/>
    </xf>
    <xf numFmtId="0" fontId="61" fillId="0" borderId="0" xfId="0" applyFont="1" applyAlignment="1">
      <alignment horizontal="left" vertical="center"/>
    </xf>
    <xf numFmtId="0" fontId="63" fillId="0" borderId="0" xfId="0" applyFont="1" applyAlignment="1">
      <alignment horizontal="center" vertical="center"/>
    </xf>
    <xf numFmtId="0" fontId="63" fillId="0" borderId="0" xfId="0" applyFont="1" applyAlignment="1">
      <alignment vertical="center"/>
    </xf>
    <xf numFmtId="0" fontId="64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49" fontId="24" fillId="0" borderId="13" xfId="0" quotePrefix="1" applyNumberFormat="1" applyFont="1" applyBorder="1" applyAlignment="1">
      <alignment horizontal="center" vertical="center" shrinkToFit="1"/>
    </xf>
    <xf numFmtId="0" fontId="11" fillId="0" borderId="90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/>
    </xf>
    <xf numFmtId="49" fontId="24" fillId="0" borderId="97" xfId="0" quotePrefix="1" applyNumberFormat="1" applyFont="1" applyBorder="1" applyAlignment="1">
      <alignment horizontal="center" vertical="center" shrinkToFit="1"/>
    </xf>
    <xf numFmtId="2" fontId="11" fillId="0" borderId="4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2" fontId="24" fillId="0" borderId="5" xfId="0" applyNumberFormat="1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shrinkToFit="1"/>
    </xf>
    <xf numFmtId="0" fontId="24" fillId="0" borderId="19" xfId="0" applyFont="1" applyBorder="1" applyAlignment="1">
      <alignment vertical="center" shrinkToFit="1"/>
    </xf>
    <xf numFmtId="0" fontId="24" fillId="0" borderId="97" xfId="0" applyFont="1" applyBorder="1" applyAlignment="1">
      <alignment vertical="center" shrinkToFit="1"/>
    </xf>
    <xf numFmtId="49" fontId="11" fillId="0" borderId="2" xfId="0" quotePrefix="1" applyNumberFormat="1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9" fillId="0" borderId="92" xfId="0" applyFont="1" applyBorder="1" applyAlignment="1">
      <alignment vertical="center" shrinkToFit="1"/>
    </xf>
    <xf numFmtId="0" fontId="9" fillId="0" borderId="93" xfId="0" applyFont="1" applyBorder="1" applyAlignment="1">
      <alignment vertical="center" shrinkToFit="1"/>
    </xf>
    <xf numFmtId="0" fontId="11" fillId="0" borderId="94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101" xfId="0" applyFont="1" applyBorder="1" applyAlignment="1">
      <alignment vertical="center"/>
    </xf>
    <xf numFmtId="0" fontId="16" fillId="0" borderId="41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60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49" fontId="65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62" fillId="0" borderId="0" xfId="0" applyNumberFormat="1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49" fontId="61" fillId="0" borderId="0" xfId="0" applyNumberFormat="1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2" fontId="38" fillId="0" borderId="4" xfId="0" applyNumberFormat="1" applyFont="1" applyBorder="1" applyAlignment="1">
      <alignment horizontal="center" vertical="center"/>
    </xf>
    <xf numFmtId="49" fontId="11" fillId="0" borderId="97" xfId="0" quotePrefix="1" applyNumberFormat="1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9" xfId="0" applyFont="1" applyBorder="1" applyAlignment="1">
      <alignment vertical="center" shrinkToFit="1"/>
    </xf>
    <xf numFmtId="0" fontId="12" fillId="0" borderId="97" xfId="0" applyFont="1" applyBorder="1" applyAlignment="1">
      <alignment vertical="center" shrinkToFit="1"/>
    </xf>
    <xf numFmtId="0" fontId="11" fillId="0" borderId="91" xfId="0" applyFont="1" applyBorder="1" applyAlignment="1">
      <alignment horizontal="center" vertical="center"/>
    </xf>
    <xf numFmtId="0" fontId="11" fillId="0" borderId="105" xfId="0" applyFont="1" applyBorder="1" applyAlignment="1">
      <alignment horizontal="center" vertical="center"/>
    </xf>
    <xf numFmtId="0" fontId="11" fillId="0" borderId="105" xfId="0" applyFont="1" applyBorder="1" applyAlignment="1">
      <alignment vertical="center"/>
    </xf>
    <xf numFmtId="2" fontId="11" fillId="0" borderId="105" xfId="0" applyNumberFormat="1" applyFont="1" applyBorder="1" applyAlignment="1">
      <alignment horizontal="center" vertical="center"/>
    </xf>
    <xf numFmtId="0" fontId="11" fillId="0" borderId="106" xfId="0" applyFont="1" applyBorder="1" applyAlignment="1">
      <alignment horizontal="center" vertical="center" shrinkToFit="1"/>
    </xf>
    <xf numFmtId="0" fontId="11" fillId="0" borderId="19" xfId="0" applyFont="1" applyBorder="1" applyAlignment="1">
      <alignment vertical="center" shrinkToFit="1"/>
    </xf>
    <xf numFmtId="0" fontId="11" fillId="0" borderId="97" xfId="0" applyFont="1" applyBorder="1" applyAlignment="1">
      <alignment vertical="center" shrinkToFit="1"/>
    </xf>
    <xf numFmtId="2" fontId="11" fillId="0" borderId="1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8" fillId="0" borderId="0" xfId="0" quotePrefix="1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 shrinkToFit="1"/>
    </xf>
    <xf numFmtId="49" fontId="11" fillId="0" borderId="0" xfId="0" quotePrefix="1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49" fontId="11" fillId="0" borderId="0" xfId="0" quotePrefix="1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" fontId="24" fillId="0" borderId="11" xfId="0" quotePrefix="1" applyNumberFormat="1" applyFont="1" applyBorder="1" applyAlignment="1">
      <alignment horizontal="center" vertical="center" shrinkToFit="1"/>
    </xf>
    <xf numFmtId="1" fontId="11" fillId="0" borderId="7" xfId="0" quotePrefix="1" applyNumberFormat="1" applyFont="1" applyBorder="1" applyAlignment="1">
      <alignment horizontal="center" vertical="center" shrinkToFit="1"/>
    </xf>
    <xf numFmtId="1" fontId="11" fillId="0" borderId="9" xfId="0" quotePrefix="1" applyNumberFormat="1" applyFont="1" applyBorder="1" applyAlignment="1">
      <alignment horizontal="center" vertical="center" shrinkToFit="1"/>
    </xf>
    <xf numFmtId="1" fontId="11" fillId="0" borderId="11" xfId="0" quotePrefix="1" applyNumberFormat="1" applyFont="1" applyBorder="1" applyAlignment="1">
      <alignment horizontal="center" vertical="center" shrinkToFit="1"/>
    </xf>
    <xf numFmtId="1" fontId="24" fillId="0" borderId="9" xfId="0" quotePrefix="1" applyNumberFormat="1" applyFont="1" applyBorder="1" applyAlignment="1">
      <alignment horizontal="center" vertical="center" shrinkToFit="1"/>
    </xf>
    <xf numFmtId="1" fontId="24" fillId="0" borderId="7" xfId="0" quotePrefix="1" applyNumberFormat="1" applyFont="1" applyBorder="1" applyAlignment="1">
      <alignment horizontal="center" vertical="center" shrinkToFit="1"/>
    </xf>
    <xf numFmtId="0" fontId="11" fillId="0" borderId="109" xfId="0" applyFont="1" applyBorder="1" applyAlignment="1">
      <alignment horizontal="center" vertical="center"/>
    </xf>
    <xf numFmtId="2" fontId="11" fillId="0" borderId="107" xfId="0" applyNumberFormat="1" applyFont="1" applyBorder="1" applyAlignment="1">
      <alignment horizontal="center" vertical="center"/>
    </xf>
    <xf numFmtId="0" fontId="11" fillId="0" borderId="107" xfId="0" applyFont="1" applyBorder="1" applyAlignment="1">
      <alignment horizontal="center" vertical="center"/>
    </xf>
    <xf numFmtId="2" fontId="11" fillId="0" borderId="108" xfId="0" applyNumberFormat="1" applyFont="1" applyBorder="1" applyAlignment="1">
      <alignment horizontal="center" vertical="center"/>
    </xf>
    <xf numFmtId="0" fontId="11" fillId="0" borderId="108" xfId="0" applyFont="1" applyBorder="1" applyAlignment="1">
      <alignment horizontal="center" vertical="center"/>
    </xf>
    <xf numFmtId="2" fontId="11" fillId="0" borderId="109" xfId="0" applyNumberFormat="1" applyFont="1" applyBorder="1" applyAlignment="1">
      <alignment horizontal="center" vertical="center"/>
    </xf>
    <xf numFmtId="0" fontId="11" fillId="0" borderId="99" xfId="0" applyFont="1" applyBorder="1" applyAlignment="1">
      <alignment horizontal="center" vertical="center"/>
    </xf>
    <xf numFmtId="0" fontId="11" fillId="0" borderId="110" xfId="0" applyFont="1" applyBorder="1" applyAlignment="1">
      <alignment horizontal="center" vertical="center"/>
    </xf>
    <xf numFmtId="0" fontId="9" fillId="0" borderId="92" xfId="0" applyFont="1" applyBorder="1" applyAlignment="1">
      <alignment horizontal="left" vertical="center" shrinkToFit="1"/>
    </xf>
    <xf numFmtId="0" fontId="9" fillId="0" borderId="93" xfId="0" applyFont="1" applyBorder="1" applyAlignment="1">
      <alignment horizontal="left" vertical="center" shrinkToFit="1"/>
    </xf>
    <xf numFmtId="2" fontId="11" fillId="0" borderId="10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11" fillId="0" borderId="0" xfId="0" quotePrefix="1" applyNumberFormat="1" applyFont="1" applyAlignment="1">
      <alignment horizontal="center" vertical="center" shrinkToFit="1"/>
    </xf>
    <xf numFmtId="49" fontId="36" fillId="0" borderId="0" xfId="0" applyNumberFormat="1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69" fillId="0" borderId="0" xfId="0" applyFont="1" applyAlignment="1">
      <alignment vertical="center"/>
    </xf>
    <xf numFmtId="0" fontId="55" fillId="0" borderId="43" xfId="0" applyFont="1" applyBorder="1" applyAlignment="1">
      <alignment vertical="center"/>
    </xf>
    <xf numFmtId="0" fontId="55" fillId="0" borderId="41" xfId="0" applyFont="1" applyBorder="1" applyAlignment="1">
      <alignment vertical="center"/>
    </xf>
    <xf numFmtId="0" fontId="55" fillId="0" borderId="42" xfId="0" applyFont="1" applyBorder="1" applyAlignment="1">
      <alignment vertical="center"/>
    </xf>
    <xf numFmtId="1" fontId="11" fillId="0" borderId="13" xfId="0" quotePrefix="1" applyNumberFormat="1" applyFont="1" applyBorder="1" applyAlignment="1">
      <alignment horizontal="center" vertical="center" shrinkToFit="1"/>
    </xf>
    <xf numFmtId="1" fontId="11" fillId="0" borderId="2" xfId="0" quotePrefix="1" applyNumberFormat="1" applyFont="1" applyBorder="1" applyAlignment="1">
      <alignment horizontal="center" vertical="center" shrinkToFit="1"/>
    </xf>
    <xf numFmtId="1" fontId="24" fillId="0" borderId="97" xfId="0" quotePrefix="1" applyNumberFormat="1" applyFont="1" applyBorder="1" applyAlignment="1">
      <alignment horizontal="center" vertical="center" shrinkToFit="1"/>
    </xf>
    <xf numFmtId="1" fontId="24" fillId="0" borderId="13" xfId="0" quotePrefix="1" applyNumberFormat="1" applyFont="1" applyBorder="1" applyAlignment="1">
      <alignment horizontal="center" vertical="center" shrinkToFit="1"/>
    </xf>
    <xf numFmtId="0" fontId="34" fillId="0" borderId="0" xfId="0" applyFont="1" applyAlignment="1">
      <alignment horizontal="left" vertical="center"/>
    </xf>
    <xf numFmtId="2" fontId="56" fillId="0" borderId="28" xfId="0" applyNumberFormat="1" applyFont="1" applyBorder="1" applyAlignment="1">
      <alignment horizontal="center" vertical="center"/>
    </xf>
    <xf numFmtId="0" fontId="56" fillId="0" borderId="28" xfId="0" applyFont="1" applyBorder="1" applyAlignment="1">
      <alignment vertical="center"/>
    </xf>
    <xf numFmtId="0" fontId="12" fillId="0" borderId="91" xfId="0" applyFont="1" applyBorder="1" applyAlignment="1">
      <alignment horizontal="center" vertical="center" shrinkToFit="1"/>
    </xf>
    <xf numFmtId="0" fontId="12" fillId="0" borderId="103" xfId="0" applyFont="1" applyBorder="1" applyAlignment="1">
      <alignment vertical="center" shrinkToFit="1"/>
    </xf>
    <xf numFmtId="0" fontId="12" fillId="0" borderId="102" xfId="0" applyFont="1" applyBorder="1" applyAlignment="1">
      <alignment vertical="center" shrinkToFit="1"/>
    </xf>
    <xf numFmtId="0" fontId="11" fillId="0" borderId="104" xfId="0" applyFont="1" applyBorder="1" applyAlignment="1">
      <alignment horizontal="center" vertical="center"/>
    </xf>
    <xf numFmtId="49" fontId="24" fillId="0" borderId="0" xfId="0" quotePrefix="1" applyNumberFormat="1" applyFont="1" applyAlignment="1">
      <alignment horizontal="center" vertical="center" shrinkToFi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shrinkToFit="1"/>
    </xf>
    <xf numFmtId="0" fontId="71" fillId="0" borderId="0" xfId="0" applyFont="1" applyAlignment="1">
      <alignment vertical="center"/>
    </xf>
    <xf numFmtId="188" fontId="71" fillId="0" borderId="0" xfId="0" applyNumberFormat="1" applyFont="1" applyAlignment="1">
      <alignment vertical="center"/>
    </xf>
    <xf numFmtId="0" fontId="72" fillId="0" borderId="0" xfId="0" applyFont="1" applyAlignment="1">
      <alignment vertical="center"/>
    </xf>
    <xf numFmtId="188" fontId="7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58" fillId="0" borderId="5" xfId="0" applyFont="1" applyBorder="1" applyAlignment="1">
      <alignment horizontal="center" vertical="center"/>
    </xf>
    <xf numFmtId="2" fontId="58" fillId="0" borderId="33" xfId="0" applyNumberFormat="1" applyFont="1" applyBorder="1" applyAlignment="1">
      <alignment horizontal="left" vertical="center"/>
    </xf>
    <xf numFmtId="0" fontId="58" fillId="0" borderId="34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2" fontId="58" fillId="0" borderId="28" xfId="0" applyNumberFormat="1" applyFont="1" applyBorder="1" applyAlignment="1">
      <alignment horizontal="center" vertical="center"/>
    </xf>
    <xf numFmtId="0" fontId="58" fillId="0" borderId="28" xfId="0" applyFont="1" applyBorder="1" applyAlignment="1">
      <alignment horizontal="left" vertical="center"/>
    </xf>
    <xf numFmtId="0" fontId="58" fillId="0" borderId="30" xfId="0" applyFont="1" applyBorder="1" applyAlignment="1">
      <alignment horizontal="left" vertical="center"/>
    </xf>
    <xf numFmtId="0" fontId="58" fillId="0" borderId="31" xfId="0" applyFont="1" applyBorder="1" applyAlignment="1">
      <alignment horizontal="left" vertical="center"/>
    </xf>
    <xf numFmtId="0" fontId="58" fillId="0" borderId="3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2" borderId="6" xfId="0" applyFont="1" applyFill="1" applyBorder="1" applyAlignment="1">
      <alignment vertical="center" shrinkToFit="1"/>
    </xf>
    <xf numFmtId="0" fontId="11" fillId="2" borderId="7" xfId="0" applyFont="1" applyFill="1" applyBorder="1" applyAlignment="1">
      <alignment vertical="center" shrinkToFit="1"/>
    </xf>
    <xf numFmtId="1" fontId="11" fillId="0" borderId="80" xfId="0" applyNumberFormat="1" applyFont="1" applyBorder="1" applyAlignment="1">
      <alignment horizontal="center" vertical="center"/>
    </xf>
    <xf numFmtId="1" fontId="11" fillId="0" borderId="26" xfId="0" applyNumberFormat="1" applyFont="1" applyBorder="1" applyAlignment="1">
      <alignment horizontal="center" vertical="center"/>
    </xf>
    <xf numFmtId="1" fontId="11" fillId="0" borderId="81" xfId="0" applyNumberFormat="1" applyFont="1" applyBorder="1" applyAlignment="1">
      <alignment horizontal="center" vertical="center"/>
    </xf>
    <xf numFmtId="1" fontId="11" fillId="0" borderId="28" xfId="0" applyNumberFormat="1" applyFont="1" applyBorder="1" applyAlignment="1">
      <alignment horizontal="center" vertical="center"/>
    </xf>
    <xf numFmtId="1" fontId="11" fillId="0" borderId="82" xfId="0" applyNumberFormat="1" applyFont="1" applyBorder="1" applyAlignment="1">
      <alignment horizontal="center" vertical="center"/>
    </xf>
    <xf numFmtId="1" fontId="11" fillId="0" borderId="31" xfId="0" applyNumberFormat="1" applyFont="1" applyBorder="1" applyAlignment="1">
      <alignment horizontal="center" vertical="center"/>
    </xf>
    <xf numFmtId="1" fontId="11" fillId="0" borderId="83" xfId="0" applyNumberFormat="1" applyFont="1" applyBorder="1" applyAlignment="1">
      <alignment horizontal="center" vertical="center"/>
    </xf>
    <xf numFmtId="1" fontId="11" fillId="0" borderId="34" xfId="0" applyNumberFormat="1" applyFont="1" applyBorder="1" applyAlignment="1">
      <alignment horizontal="center" vertical="center"/>
    </xf>
    <xf numFmtId="1" fontId="11" fillId="0" borderId="84" xfId="0" applyNumberFormat="1" applyFont="1" applyBorder="1" applyAlignment="1">
      <alignment horizontal="center" vertical="center"/>
    </xf>
    <xf numFmtId="1" fontId="11" fillId="0" borderId="36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16" fillId="0" borderId="25" xfId="0" applyNumberFormat="1" applyFont="1" applyBorder="1" applyAlignment="1">
      <alignment horizontal="left" vertical="center"/>
    </xf>
    <xf numFmtId="2" fontId="16" fillId="0" borderId="83" xfId="0" applyNumberFormat="1" applyFont="1" applyBorder="1" applyAlignment="1">
      <alignment horizontal="left" vertical="center"/>
    </xf>
    <xf numFmtId="1" fontId="11" fillId="0" borderId="102" xfId="0" quotePrefix="1" applyNumberFormat="1" applyFont="1" applyBorder="1" applyAlignment="1">
      <alignment horizontal="center" vertical="center" shrinkToFit="1"/>
    </xf>
    <xf numFmtId="0" fontId="24" fillId="0" borderId="91" xfId="0" applyFont="1" applyBorder="1" applyAlignment="1">
      <alignment horizontal="center" vertical="center" shrinkToFit="1"/>
    </xf>
    <xf numFmtId="0" fontId="24" fillId="0" borderId="103" xfId="0" applyFont="1" applyBorder="1" applyAlignment="1">
      <alignment vertical="center" shrinkToFit="1"/>
    </xf>
    <xf numFmtId="0" fontId="24" fillId="0" borderId="102" xfId="0" applyFont="1" applyBorder="1" applyAlignment="1">
      <alignment vertical="center" shrinkToFit="1"/>
    </xf>
    <xf numFmtId="0" fontId="24" fillId="0" borderId="91" xfId="0" applyFont="1" applyBorder="1" applyAlignment="1">
      <alignment horizontal="center" vertical="center"/>
    </xf>
    <xf numFmtId="0" fontId="24" fillId="0" borderId="104" xfId="0" applyFont="1" applyBorder="1" applyAlignment="1">
      <alignment horizontal="center" vertical="center"/>
    </xf>
    <xf numFmtId="0" fontId="24" fillId="0" borderId="105" xfId="0" applyFont="1" applyBorder="1" applyAlignment="1">
      <alignment horizontal="center" vertical="center"/>
    </xf>
    <xf numFmtId="2" fontId="73" fillId="0" borderId="33" xfId="0" applyNumberFormat="1" applyFont="1" applyBorder="1" applyAlignment="1">
      <alignment horizontal="left" vertical="center"/>
    </xf>
    <xf numFmtId="0" fontId="73" fillId="0" borderId="27" xfId="0" applyFont="1" applyBorder="1" applyAlignment="1">
      <alignment horizontal="left" vertical="center"/>
    </xf>
    <xf numFmtId="1" fontId="11" fillId="0" borderId="98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74" fillId="0" borderId="27" xfId="0" applyFont="1" applyBorder="1" applyAlignment="1">
      <alignment horizontal="left" vertical="center"/>
    </xf>
    <xf numFmtId="0" fontId="74" fillId="0" borderId="81" xfId="0" applyFont="1" applyBorder="1" applyAlignment="1">
      <alignment horizontal="left" vertical="center"/>
    </xf>
    <xf numFmtId="0" fontId="75" fillId="0" borderId="27" xfId="0" applyFont="1" applyBorder="1" applyAlignment="1">
      <alignment horizontal="left" vertical="center"/>
    </xf>
    <xf numFmtId="2" fontId="74" fillId="0" borderId="30" xfId="0" applyNumberFormat="1" applyFont="1" applyBorder="1" applyAlignment="1">
      <alignment horizontal="left" vertical="center"/>
    </xf>
    <xf numFmtId="2" fontId="74" fillId="0" borderId="33" xfId="0" applyNumberFormat="1" applyFont="1" applyBorder="1" applyAlignment="1">
      <alignment horizontal="left" vertical="center"/>
    </xf>
    <xf numFmtId="0" fontId="74" fillId="0" borderId="83" xfId="0" applyFont="1" applyBorder="1" applyAlignment="1">
      <alignment horizontal="left" vertical="center"/>
    </xf>
    <xf numFmtId="0" fontId="28" fillId="0" borderId="4" xfId="0" applyFont="1" applyBorder="1" applyAlignment="1">
      <alignment horizontal="center" vertical="center"/>
    </xf>
    <xf numFmtId="49" fontId="76" fillId="0" borderId="13" xfId="0" quotePrefix="1" applyNumberFormat="1" applyFont="1" applyBorder="1" applyAlignment="1">
      <alignment horizontal="center" vertical="center" shrinkToFit="1"/>
    </xf>
    <xf numFmtId="0" fontId="76" fillId="0" borderId="5" xfId="0" applyFont="1" applyBorder="1" applyAlignment="1">
      <alignment horizontal="center" vertical="center" shrinkToFit="1"/>
    </xf>
    <xf numFmtId="0" fontId="76" fillId="0" borderId="12" xfId="0" applyFont="1" applyBorder="1" applyAlignment="1">
      <alignment vertical="center" shrinkToFit="1"/>
    </xf>
    <xf numFmtId="0" fontId="76" fillId="0" borderId="13" xfId="0" applyFont="1" applyBorder="1" applyAlignment="1">
      <alignment vertical="center" shrinkToFit="1"/>
    </xf>
    <xf numFmtId="0" fontId="76" fillId="0" borderId="13" xfId="0" applyFont="1" applyBorder="1" applyAlignment="1">
      <alignment horizontal="center" vertical="center" shrinkToFit="1"/>
    </xf>
    <xf numFmtId="0" fontId="76" fillId="0" borderId="5" xfId="0" applyFont="1" applyBorder="1" applyAlignment="1">
      <alignment horizontal="center" vertical="center"/>
    </xf>
    <xf numFmtId="2" fontId="70" fillId="0" borderId="28" xfId="0" applyNumberFormat="1" applyFont="1" applyBorder="1" applyAlignment="1">
      <alignment horizontal="center" vertical="center"/>
    </xf>
    <xf numFmtId="49" fontId="76" fillId="0" borderId="9" xfId="0" quotePrefix="1" applyNumberFormat="1" applyFont="1" applyBorder="1" applyAlignment="1">
      <alignment horizontal="center" vertical="center" shrinkToFit="1"/>
    </xf>
    <xf numFmtId="0" fontId="76" fillId="0" borderId="2" xfId="0" applyFont="1" applyBorder="1" applyAlignment="1">
      <alignment horizontal="center" vertical="center" shrinkToFit="1"/>
    </xf>
    <xf numFmtId="0" fontId="76" fillId="0" borderId="8" xfId="0" applyFont="1" applyBorder="1" applyAlignment="1">
      <alignment horizontal="left" vertical="center" shrinkToFit="1"/>
    </xf>
    <xf numFmtId="0" fontId="76" fillId="0" borderId="9" xfId="0" applyFont="1" applyBorder="1" applyAlignment="1">
      <alignment vertical="center" shrinkToFit="1"/>
    </xf>
    <xf numFmtId="0" fontId="76" fillId="0" borderId="9" xfId="0" applyFont="1" applyBorder="1" applyAlignment="1">
      <alignment horizontal="center" vertical="center" shrinkToFit="1"/>
    </xf>
    <xf numFmtId="0" fontId="76" fillId="0" borderId="2" xfId="0" applyFont="1" applyBorder="1" applyAlignment="1">
      <alignment horizontal="center" vertical="center"/>
    </xf>
    <xf numFmtId="49" fontId="28" fillId="0" borderId="9" xfId="0" quotePrefix="1" applyNumberFormat="1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left" vertical="center" shrinkToFit="1"/>
    </xf>
    <xf numFmtId="0" fontId="28" fillId="0" borderId="9" xfId="0" applyFont="1" applyBorder="1" applyAlignment="1">
      <alignment vertical="center" shrinkToFit="1"/>
    </xf>
    <xf numFmtId="0" fontId="28" fillId="0" borderId="9" xfId="0" applyFont="1" applyBorder="1" applyAlignment="1">
      <alignment horizontal="center" vertical="center" shrinkToFit="1"/>
    </xf>
    <xf numFmtId="0" fontId="28" fillId="0" borderId="8" xfId="0" applyFont="1" applyBorder="1" applyAlignment="1">
      <alignment vertical="center" shrinkToFit="1"/>
    </xf>
    <xf numFmtId="0" fontId="9" fillId="0" borderId="89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77" fillId="0" borderId="0" xfId="0" applyFont="1" applyAlignment="1">
      <alignment vertical="center"/>
    </xf>
    <xf numFmtId="2" fontId="18" fillId="0" borderId="82" xfId="0" applyNumberFormat="1" applyFont="1" applyBorder="1" applyAlignment="1">
      <alignment horizontal="center" vertical="center"/>
    </xf>
    <xf numFmtId="2" fontId="18" fillId="0" borderId="31" xfId="0" applyNumberFormat="1" applyFont="1" applyBorder="1" applyAlignment="1">
      <alignment horizontal="center" vertical="center"/>
    </xf>
    <xf numFmtId="0" fontId="24" fillId="0" borderId="34" xfId="0" applyFont="1" applyBorder="1" applyAlignment="1">
      <alignment vertical="center"/>
    </xf>
    <xf numFmtId="0" fontId="24" fillId="0" borderId="9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left" vertical="center"/>
    </xf>
    <xf numFmtId="0" fontId="81" fillId="0" borderId="27" xfId="0" applyFont="1" applyBorder="1" applyAlignment="1">
      <alignment horizontal="left" vertical="center"/>
    </xf>
    <xf numFmtId="0" fontId="86" fillId="2" borderId="8" xfId="0" applyFont="1" applyFill="1" applyBorder="1" applyAlignment="1">
      <alignment vertical="center" shrinkToFit="1"/>
    </xf>
    <xf numFmtId="0" fontId="86" fillId="2" borderId="9" xfId="0" applyFont="1" applyFill="1" applyBorder="1" applyAlignment="1">
      <alignment vertical="center" shrinkToFit="1"/>
    </xf>
    <xf numFmtId="49" fontId="85" fillId="2" borderId="9" xfId="0" quotePrefix="1" applyNumberFormat="1" applyFont="1" applyFill="1" applyBorder="1" applyAlignment="1">
      <alignment horizontal="center" vertical="center" shrinkToFit="1"/>
    </xf>
    <xf numFmtId="0" fontId="86" fillId="2" borderId="2" xfId="0" applyFont="1" applyFill="1" applyBorder="1" applyAlignment="1">
      <alignment horizontal="center" vertical="center" shrinkToFit="1"/>
    </xf>
    <xf numFmtId="0" fontId="83" fillId="2" borderId="2" xfId="0" applyFont="1" applyFill="1" applyBorder="1" applyAlignment="1">
      <alignment horizontal="center" vertical="center"/>
    </xf>
    <xf numFmtId="0" fontId="84" fillId="2" borderId="9" xfId="0" applyFont="1" applyFill="1" applyBorder="1" applyAlignment="1">
      <alignment horizontal="center" vertical="center" shrinkToFit="1"/>
    </xf>
    <xf numFmtId="0" fontId="84" fillId="2" borderId="2" xfId="0" applyFont="1" applyFill="1" applyBorder="1" applyAlignment="1">
      <alignment horizontal="center" vertical="center"/>
    </xf>
    <xf numFmtId="2" fontId="81" fillId="0" borderId="25" xfId="0" applyNumberFormat="1" applyFont="1" applyBorder="1" applyAlignment="1">
      <alignment horizontal="left" vertical="center"/>
    </xf>
    <xf numFmtId="2" fontId="81" fillId="0" borderId="33" xfId="0" applyNumberFormat="1" applyFont="1" applyBorder="1" applyAlignment="1">
      <alignment horizontal="left" vertical="center"/>
    </xf>
    <xf numFmtId="0" fontId="87" fillId="0" borderId="0" xfId="0" applyFont="1" applyAlignment="1">
      <alignment vertical="center"/>
    </xf>
    <xf numFmtId="49" fontId="88" fillId="0" borderId="0" xfId="0" applyNumberFormat="1" applyFont="1" applyAlignment="1">
      <alignment horizontal="left" vertical="center"/>
    </xf>
    <xf numFmtId="0" fontId="87" fillId="0" borderId="0" xfId="0" applyFont="1" applyAlignment="1">
      <alignment horizontal="left" vertical="center"/>
    </xf>
    <xf numFmtId="0" fontId="88" fillId="0" borderId="0" xfId="0" applyFont="1" applyAlignment="1">
      <alignment horizontal="left" vertical="center"/>
    </xf>
    <xf numFmtId="0" fontId="88" fillId="0" borderId="0" xfId="0" applyFont="1" applyAlignment="1">
      <alignment vertical="center"/>
    </xf>
    <xf numFmtId="49" fontId="89" fillId="0" borderId="0" xfId="0" applyNumberFormat="1" applyFont="1" applyAlignment="1">
      <alignment horizontal="left" vertical="center"/>
    </xf>
    <xf numFmtId="0" fontId="87" fillId="0" borderId="0" xfId="0" applyFont="1" applyAlignment="1">
      <alignment horizontal="right" vertical="center"/>
    </xf>
    <xf numFmtId="0" fontId="90" fillId="0" borderId="20" xfId="0" applyFont="1" applyBorder="1" applyAlignment="1">
      <alignment horizontal="center" vertical="center" shrinkToFit="1"/>
    </xf>
    <xf numFmtId="0" fontId="90" fillId="0" borderId="21" xfId="0" applyFont="1" applyBorder="1" applyAlignment="1">
      <alignment horizontal="center" vertical="center" shrinkToFit="1"/>
    </xf>
    <xf numFmtId="0" fontId="90" fillId="0" borderId="21" xfId="0" applyFont="1" applyBorder="1" applyAlignment="1">
      <alignment vertical="center" shrinkToFit="1"/>
    </xf>
    <xf numFmtId="0" fontId="90" fillId="0" borderId="21" xfId="0" applyFont="1" applyBorder="1" applyAlignment="1">
      <alignment horizontal="left" vertical="center"/>
    </xf>
    <xf numFmtId="0" fontId="90" fillId="0" borderId="21" xfId="0" applyFont="1" applyBorder="1" applyAlignment="1">
      <alignment horizontal="left" vertical="center" shrinkToFit="1"/>
    </xf>
    <xf numFmtId="0" fontId="92" fillId="0" borderId="39" xfId="0" applyFont="1" applyBorder="1" applyAlignment="1">
      <alignment vertical="center"/>
    </xf>
    <xf numFmtId="0" fontId="92" fillId="0" borderId="0" xfId="0" applyFont="1" applyAlignment="1">
      <alignment vertical="center"/>
    </xf>
    <xf numFmtId="0" fontId="90" fillId="0" borderId="22" xfId="0" applyFont="1" applyBorder="1" applyAlignment="1">
      <alignment horizontal="center" vertical="center" shrinkToFit="1"/>
    </xf>
    <xf numFmtId="0" fontId="90" fillId="0" borderId="23" xfId="0" applyFont="1" applyBorder="1" applyAlignment="1">
      <alignment horizontal="center" vertical="center" shrinkToFit="1"/>
    </xf>
    <xf numFmtId="0" fontId="90" fillId="0" borderId="23" xfId="0" applyFont="1" applyBorder="1" applyAlignment="1">
      <alignment vertical="center" shrinkToFit="1"/>
    </xf>
    <xf numFmtId="0" fontId="90" fillId="0" borderId="23" xfId="0" applyFont="1" applyBorder="1" applyAlignment="1">
      <alignment horizontal="left" vertical="center"/>
    </xf>
    <xf numFmtId="0" fontId="90" fillId="0" borderId="23" xfId="0" applyFont="1" applyBorder="1" applyAlignment="1">
      <alignment horizontal="left" vertical="center" shrinkToFit="1"/>
    </xf>
    <xf numFmtId="0" fontId="92" fillId="0" borderId="40" xfId="0" applyFont="1" applyBorder="1" applyAlignment="1">
      <alignment vertical="center"/>
    </xf>
    <xf numFmtId="2" fontId="94" fillId="0" borderId="25" xfId="0" applyNumberFormat="1" applyFont="1" applyBorder="1" applyAlignment="1">
      <alignment horizontal="left" vertical="center"/>
    </xf>
    <xf numFmtId="2" fontId="93" fillId="0" borderId="26" xfId="0" applyNumberFormat="1" applyFont="1" applyBorder="1" applyAlignment="1">
      <alignment horizontal="center" vertical="center"/>
    </xf>
    <xf numFmtId="0" fontId="93" fillId="0" borderId="26" xfId="0" applyFont="1" applyBorder="1" applyAlignment="1">
      <alignment vertical="center"/>
    </xf>
    <xf numFmtId="0" fontId="93" fillId="0" borderId="38" xfId="0" applyFont="1" applyBorder="1" applyAlignment="1">
      <alignment horizontal="center" vertical="center" shrinkToFit="1"/>
    </xf>
    <xf numFmtId="0" fontId="95" fillId="0" borderId="0" xfId="0" applyFont="1" applyAlignment="1">
      <alignment vertical="center"/>
    </xf>
    <xf numFmtId="0" fontId="94" fillId="0" borderId="27" xfId="0" applyFont="1" applyBorder="1" applyAlignment="1">
      <alignment horizontal="left" vertical="center"/>
    </xf>
    <xf numFmtId="0" fontId="93" fillId="0" borderId="28" xfId="0" applyFont="1" applyBorder="1" applyAlignment="1">
      <alignment horizontal="center" vertical="center"/>
    </xf>
    <xf numFmtId="0" fontId="93" fillId="0" borderId="28" xfId="0" applyFont="1" applyBorder="1" applyAlignment="1">
      <alignment vertical="center"/>
    </xf>
    <xf numFmtId="2" fontId="93" fillId="0" borderId="28" xfId="0" applyNumberFormat="1" applyFont="1" applyBorder="1" applyAlignment="1">
      <alignment horizontal="center" vertical="center"/>
    </xf>
    <xf numFmtId="0" fontId="93" fillId="0" borderId="29" xfId="0" applyFont="1" applyBorder="1" applyAlignment="1">
      <alignment horizontal="center" vertical="center" shrinkToFit="1"/>
    </xf>
    <xf numFmtId="0" fontId="93" fillId="0" borderId="27" xfId="0" applyFont="1" applyBorder="1" applyAlignment="1">
      <alignment horizontal="left" vertical="center"/>
    </xf>
    <xf numFmtId="0" fontId="95" fillId="0" borderId="0" xfId="0" applyFont="1" applyAlignment="1">
      <alignment horizontal="center" vertical="center"/>
    </xf>
    <xf numFmtId="0" fontId="95" fillId="0" borderId="0" xfId="0" applyFont="1" applyAlignment="1">
      <alignment horizontal="center" vertical="center" shrinkToFit="1"/>
    </xf>
    <xf numFmtId="0" fontId="93" fillId="0" borderId="24" xfId="0" applyFont="1" applyBorder="1" applyAlignment="1">
      <alignment horizontal="left" vertical="center"/>
    </xf>
    <xf numFmtId="0" fontId="93" fillId="0" borderId="98" xfId="0" applyFont="1" applyBorder="1" applyAlignment="1">
      <alignment horizontal="center" vertical="center"/>
    </xf>
    <xf numFmtId="0" fontId="93" fillId="0" borderId="98" xfId="0" applyFont="1" applyBorder="1" applyAlignment="1">
      <alignment vertical="center"/>
    </xf>
    <xf numFmtId="2" fontId="93" fillId="0" borderId="98" xfId="0" applyNumberFormat="1" applyFont="1" applyBorder="1" applyAlignment="1">
      <alignment horizontal="center" vertical="center"/>
    </xf>
    <xf numFmtId="0" fontId="93" fillId="0" borderId="40" xfId="0" applyFont="1" applyBorder="1" applyAlignment="1">
      <alignment horizontal="center" vertical="center" shrinkToFit="1"/>
    </xf>
    <xf numFmtId="2" fontId="93" fillId="0" borderId="33" xfId="0" applyNumberFormat="1" applyFont="1" applyBorder="1" applyAlignment="1">
      <alignment horizontal="left" vertical="center"/>
    </xf>
    <xf numFmtId="2" fontId="93" fillId="0" borderId="34" xfId="0" applyNumberFormat="1" applyFont="1" applyBorder="1" applyAlignment="1">
      <alignment horizontal="center" vertical="center"/>
    </xf>
    <xf numFmtId="0" fontId="93" fillId="0" borderId="34" xfId="0" applyFont="1" applyBorder="1" applyAlignment="1">
      <alignment vertical="center"/>
    </xf>
    <xf numFmtId="0" fontId="93" fillId="0" borderId="90" xfId="0" applyFont="1" applyBorder="1" applyAlignment="1">
      <alignment horizontal="center" vertical="center" shrinkToFit="1"/>
    </xf>
    <xf numFmtId="0" fontId="93" fillId="0" borderId="28" xfId="0" applyFont="1" applyBorder="1" applyAlignment="1">
      <alignment horizontal="left" vertical="center"/>
    </xf>
    <xf numFmtId="0" fontId="93" fillId="0" borderId="30" xfId="0" applyFont="1" applyBorder="1" applyAlignment="1">
      <alignment horizontal="left" vertical="center"/>
    </xf>
    <xf numFmtId="0" fontId="93" fillId="0" borderId="31" xfId="0" applyFont="1" applyBorder="1" applyAlignment="1">
      <alignment horizontal="center" vertical="center"/>
    </xf>
    <xf numFmtId="0" fontId="93" fillId="0" borderId="100" xfId="0" applyFont="1" applyBorder="1" applyAlignment="1">
      <alignment horizontal="center" vertical="center" shrinkToFit="1"/>
    </xf>
    <xf numFmtId="0" fontId="93" fillId="0" borderId="26" xfId="0" applyFont="1" applyBorder="1" applyAlignment="1">
      <alignment horizontal="center" vertical="center"/>
    </xf>
    <xf numFmtId="0" fontId="96" fillId="0" borderId="27" xfId="0" applyFont="1" applyBorder="1" applyAlignment="1">
      <alignment horizontal="left" vertical="center"/>
    </xf>
    <xf numFmtId="0" fontId="93" fillId="0" borderId="31" xfId="0" applyFont="1" applyBorder="1" applyAlignment="1">
      <alignment vertical="center"/>
    </xf>
    <xf numFmtId="2" fontId="93" fillId="0" borderId="31" xfId="0" applyNumberFormat="1" applyFont="1" applyBorder="1" applyAlignment="1">
      <alignment horizontal="center" vertical="center"/>
    </xf>
    <xf numFmtId="0" fontId="93" fillId="0" borderId="37" xfId="0" applyFont="1" applyBorder="1" applyAlignment="1">
      <alignment horizontal="center" vertical="center" shrinkToFit="1"/>
    </xf>
    <xf numFmtId="2" fontId="97" fillId="0" borderId="33" xfId="0" applyNumberFormat="1" applyFont="1" applyBorder="1" applyAlignment="1">
      <alignment horizontal="left" vertical="center"/>
    </xf>
    <xf numFmtId="0" fontId="93" fillId="0" borderId="34" xfId="0" applyFont="1" applyBorder="1" applyAlignment="1">
      <alignment horizontal="center" vertical="center"/>
    </xf>
    <xf numFmtId="0" fontId="93" fillId="0" borderId="23" xfId="0" applyFont="1" applyBorder="1" applyAlignment="1">
      <alignment horizontal="center" vertical="center"/>
    </xf>
    <xf numFmtId="0" fontId="93" fillId="0" borderId="23" xfId="0" applyFont="1" applyBorder="1" applyAlignment="1">
      <alignment vertical="center"/>
    </xf>
    <xf numFmtId="2" fontId="93" fillId="0" borderId="23" xfId="0" applyNumberFormat="1" applyFont="1" applyBorder="1" applyAlignment="1">
      <alignment horizontal="center" vertical="center"/>
    </xf>
    <xf numFmtId="0" fontId="93" fillId="0" borderId="33" xfId="0" applyFont="1" applyBorder="1" applyAlignment="1">
      <alignment horizontal="left" vertical="center"/>
    </xf>
    <xf numFmtId="0" fontId="98" fillId="0" borderId="30" xfId="0" applyFont="1" applyBorder="1" applyAlignment="1">
      <alignment horizontal="left" vertical="center"/>
    </xf>
    <xf numFmtId="0" fontId="98" fillId="0" borderId="33" xfId="0" applyFont="1" applyBorder="1" applyAlignment="1">
      <alignment horizontal="left" vertical="center"/>
    </xf>
    <xf numFmtId="0" fontId="93" fillId="0" borderId="0" xfId="0" applyFont="1" applyAlignment="1">
      <alignment horizontal="center" vertical="center"/>
    </xf>
    <xf numFmtId="49" fontId="93" fillId="0" borderId="0" xfId="0" quotePrefix="1" applyNumberFormat="1" applyFont="1" applyAlignment="1">
      <alignment horizontal="center" vertical="center"/>
    </xf>
    <xf numFmtId="0" fontId="93" fillId="0" borderId="0" xfId="0" applyFont="1" applyAlignment="1">
      <alignment horizontal="left" vertical="center"/>
    </xf>
    <xf numFmtId="0" fontId="93" fillId="0" borderId="0" xfId="0" applyFont="1" applyAlignment="1">
      <alignment vertical="center"/>
    </xf>
    <xf numFmtId="2" fontId="93" fillId="0" borderId="0" xfId="0" applyNumberFormat="1" applyFont="1" applyAlignment="1">
      <alignment horizontal="center" vertical="center"/>
    </xf>
    <xf numFmtId="0" fontId="93" fillId="0" borderId="0" xfId="0" applyFont="1" applyAlignment="1">
      <alignment horizontal="center" vertical="center" shrinkToFit="1"/>
    </xf>
    <xf numFmtId="0" fontId="97" fillId="0" borderId="0" xfId="0" applyFont="1" applyAlignment="1">
      <alignment vertical="center"/>
    </xf>
    <xf numFmtId="0" fontId="93" fillId="0" borderId="0" xfId="0" applyFont="1" applyAlignment="1">
      <alignment horizontal="right" vertical="center"/>
    </xf>
    <xf numFmtId="0" fontId="97" fillId="0" borderId="0" xfId="0" applyFont="1" applyAlignment="1">
      <alignment horizontal="center" vertical="center"/>
    </xf>
    <xf numFmtId="0" fontId="82" fillId="0" borderId="0" xfId="0" applyFont="1" applyAlignment="1">
      <alignment vertical="center"/>
    </xf>
    <xf numFmtId="49" fontId="82" fillId="0" borderId="0" xfId="0" applyNumberFormat="1" applyFont="1" applyAlignment="1">
      <alignment horizontal="left" vertical="center"/>
    </xf>
    <xf numFmtId="0" fontId="82" fillId="0" borderId="0" xfId="0" applyFont="1" applyAlignment="1">
      <alignment horizontal="center" vertical="center"/>
    </xf>
    <xf numFmtId="0" fontId="99" fillId="0" borderId="0" xfId="0" applyFont="1" applyAlignment="1">
      <alignment vertical="center"/>
    </xf>
    <xf numFmtId="49" fontId="99" fillId="0" borderId="0" xfId="0" applyNumberFormat="1" applyFont="1" applyAlignment="1">
      <alignment horizontal="left" vertical="center"/>
    </xf>
    <xf numFmtId="0" fontId="100" fillId="0" borderId="0" xfId="0" applyFont="1" applyAlignment="1">
      <alignment vertical="center"/>
    </xf>
    <xf numFmtId="0" fontId="100" fillId="0" borderId="0" xfId="0" applyFont="1" applyAlignment="1">
      <alignment horizontal="left" vertical="center"/>
    </xf>
    <xf numFmtId="2" fontId="101" fillId="0" borderId="25" xfId="0" applyNumberFormat="1" applyFont="1" applyBorder="1" applyAlignment="1">
      <alignment horizontal="left" vertical="center"/>
    </xf>
    <xf numFmtId="49" fontId="24" fillId="0" borderId="2" xfId="0" quotePrefix="1" applyNumberFormat="1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 shrinkToFit="1"/>
    </xf>
    <xf numFmtId="1" fontId="24" fillId="0" borderId="2" xfId="0" quotePrefix="1" applyNumberFormat="1" applyFont="1" applyBorder="1" applyAlignment="1">
      <alignment horizontal="center" vertical="center" shrinkToFit="1"/>
    </xf>
    <xf numFmtId="49" fontId="24" fillId="0" borderId="4" xfId="0" quotePrefix="1" applyNumberFormat="1" applyFont="1" applyBorder="1" applyAlignment="1">
      <alignment horizontal="center" vertical="center" shrinkToFit="1"/>
    </xf>
    <xf numFmtId="0" fontId="102" fillId="0" borderId="27" xfId="0" applyFont="1" applyBorder="1" applyAlignment="1">
      <alignment horizontal="left" vertical="center"/>
    </xf>
    <xf numFmtId="0" fontId="93" fillId="0" borderId="32" xfId="0" applyFont="1" applyBorder="1" applyAlignment="1">
      <alignment horizontal="center" vertical="center" shrinkToFit="1"/>
    </xf>
    <xf numFmtId="0" fontId="93" fillId="0" borderId="36" xfId="0" applyFont="1" applyBorder="1" applyAlignment="1">
      <alignment horizontal="center" vertical="center"/>
    </xf>
    <xf numFmtId="0" fontId="93" fillId="0" borderId="36" xfId="0" applyFont="1" applyBorder="1" applyAlignment="1">
      <alignment vertical="center"/>
    </xf>
    <xf numFmtId="2" fontId="93" fillId="0" borderId="36" xfId="0" applyNumberFormat="1" applyFont="1" applyBorder="1" applyAlignment="1">
      <alignment horizontal="center" vertical="center"/>
    </xf>
    <xf numFmtId="1" fontId="24" fillId="0" borderId="91" xfId="0" quotePrefix="1" applyNumberFormat="1" applyFont="1" applyBorder="1" applyAlignment="1">
      <alignment horizontal="center" vertical="center" shrinkToFit="1"/>
    </xf>
    <xf numFmtId="0" fontId="80" fillId="0" borderId="58" xfId="0" applyFont="1" applyBorder="1" applyAlignment="1">
      <alignment horizontal="left"/>
    </xf>
    <xf numFmtId="0" fontId="80" fillId="0" borderId="61" xfId="0" applyFont="1" applyBorder="1" applyAlignment="1">
      <alignment horizontal="left"/>
    </xf>
    <xf numFmtId="0" fontId="80" fillId="0" borderId="54" xfId="0" applyFont="1" applyBorder="1" applyAlignment="1">
      <alignment horizontal="left"/>
    </xf>
    <xf numFmtId="0" fontId="80" fillId="0" borderId="46" xfId="0" applyFont="1" applyBorder="1" applyAlignment="1">
      <alignment horizontal="left"/>
    </xf>
    <xf numFmtId="0" fontId="80" fillId="0" borderId="54" xfId="0" applyFont="1" applyBorder="1"/>
    <xf numFmtId="0" fontId="80" fillId="0" borderId="72" xfId="0" applyFont="1" applyBorder="1" applyAlignment="1">
      <alignment horizontal="left"/>
    </xf>
    <xf numFmtId="0" fontId="51" fillId="0" borderId="91" xfId="0" applyFont="1" applyBorder="1" applyAlignment="1">
      <alignment horizontal="center" vertical="center" shrinkToFit="1"/>
    </xf>
    <xf numFmtId="0" fontId="51" fillId="0" borderId="19" xfId="0" applyFont="1" applyBorder="1" applyAlignment="1">
      <alignment horizontal="center" vertical="center" shrinkToFit="1"/>
    </xf>
    <xf numFmtId="0" fontId="84" fillId="2" borderId="107" xfId="0" applyFont="1" applyFill="1" applyBorder="1" applyAlignment="1">
      <alignment horizontal="center" vertical="center"/>
    </xf>
    <xf numFmtId="0" fontId="76" fillId="0" borderId="99" xfId="0" applyFont="1" applyBorder="1" applyAlignment="1">
      <alignment horizontal="center" vertical="center"/>
    </xf>
    <xf numFmtId="0" fontId="76" fillId="0" borderId="107" xfId="0" applyFont="1" applyBorder="1" applyAlignment="1">
      <alignment horizontal="center" vertical="center"/>
    </xf>
    <xf numFmtId="0" fontId="28" fillId="0" borderId="107" xfId="0" applyFont="1" applyBorder="1" applyAlignment="1">
      <alignment horizontal="center" vertical="center"/>
    </xf>
    <xf numFmtId="0" fontId="57" fillId="0" borderId="108" xfId="0" applyFont="1" applyBorder="1" applyAlignment="1">
      <alignment horizontal="center" vertical="center"/>
    </xf>
    <xf numFmtId="2" fontId="57" fillId="0" borderId="99" xfId="0" applyNumberFormat="1" applyFont="1" applyBorder="1" applyAlignment="1">
      <alignment horizontal="center" vertical="center"/>
    </xf>
    <xf numFmtId="0" fontId="57" fillId="0" borderId="107" xfId="0" applyFont="1" applyBorder="1" applyAlignment="1">
      <alignment horizontal="center" vertical="center"/>
    </xf>
    <xf numFmtId="2" fontId="57" fillId="0" borderId="109" xfId="0" applyNumberFormat="1" applyFont="1" applyBorder="1" applyAlignment="1">
      <alignment horizontal="center" vertical="center"/>
    </xf>
    <xf numFmtId="2" fontId="57" fillId="0" borderId="5" xfId="0" applyNumberFormat="1" applyFont="1" applyBorder="1" applyAlignment="1">
      <alignment horizontal="center" vertical="center"/>
    </xf>
    <xf numFmtId="0" fontId="60" fillId="0" borderId="0" xfId="0" applyFont="1" applyAlignment="1">
      <alignment vertical="center"/>
    </xf>
    <xf numFmtId="0" fontId="55" fillId="0" borderId="89" xfId="0" applyFont="1" applyBorder="1" applyAlignment="1">
      <alignment horizontal="center" vertical="center"/>
    </xf>
    <xf numFmtId="49" fontId="55" fillId="0" borderId="89" xfId="0" quotePrefix="1" applyNumberFormat="1" applyFont="1" applyBorder="1" applyAlignment="1">
      <alignment horizontal="center" vertical="center" shrinkToFit="1"/>
    </xf>
    <xf numFmtId="0" fontId="59" fillId="0" borderId="89" xfId="0" applyFont="1" applyBorder="1" applyAlignment="1">
      <alignment horizontal="center" vertical="center" shrinkToFit="1"/>
    </xf>
    <xf numFmtId="0" fontId="59" fillId="0" borderId="89" xfId="0" applyFont="1" applyBorder="1" applyAlignment="1">
      <alignment vertical="center" shrinkToFit="1"/>
    </xf>
    <xf numFmtId="0" fontId="55" fillId="0" borderId="89" xfId="0" applyFont="1" applyBorder="1" applyAlignment="1">
      <alignment horizontal="center" vertical="center" shrinkToFit="1"/>
    </xf>
    <xf numFmtId="15" fontId="103" fillId="2" borderId="107" xfId="0" applyNumberFormat="1" applyFont="1" applyFill="1" applyBorder="1" applyAlignment="1">
      <alignment horizontal="center" vertical="center" shrinkToFit="1"/>
    </xf>
    <xf numFmtId="2" fontId="104" fillId="0" borderId="25" xfId="0" applyNumberFormat="1" applyFont="1" applyBorder="1" applyAlignment="1">
      <alignment horizontal="left" vertical="center"/>
    </xf>
    <xf numFmtId="0" fontId="105" fillId="0" borderId="0" xfId="0" applyFont="1" applyAlignment="1">
      <alignment vertical="center"/>
    </xf>
    <xf numFmtId="0" fontId="106" fillId="0" borderId="34" xfId="0" applyFont="1" applyBorder="1" applyAlignment="1">
      <alignment horizontal="center" vertical="center"/>
    </xf>
    <xf numFmtId="0" fontId="107" fillId="0" borderId="34" xfId="0" applyFont="1" applyBorder="1" applyAlignment="1">
      <alignment horizontal="center" vertical="center"/>
    </xf>
    <xf numFmtId="0" fontId="107" fillId="0" borderId="34" xfId="0" applyFont="1" applyBorder="1" applyAlignment="1">
      <alignment vertical="center"/>
    </xf>
    <xf numFmtId="0" fontId="70" fillId="0" borderId="4" xfId="0" applyFont="1" applyBorder="1" applyAlignment="1">
      <alignment horizontal="center" vertical="center" shrinkToFit="1"/>
    </xf>
    <xf numFmtId="0" fontId="70" fillId="0" borderId="10" xfId="0" applyFont="1" applyBorder="1" applyAlignment="1">
      <alignment vertical="center" shrinkToFit="1"/>
    </xf>
    <xf numFmtId="0" fontId="70" fillId="0" borderId="11" xfId="0" applyFont="1" applyBorder="1" applyAlignment="1">
      <alignment vertical="center" shrinkToFit="1"/>
    </xf>
    <xf numFmtId="0" fontId="70" fillId="0" borderId="11" xfId="0" applyFont="1" applyBorder="1" applyAlignment="1">
      <alignment horizontal="center" vertical="center" shrinkToFit="1"/>
    </xf>
    <xf numFmtId="2" fontId="70" fillId="0" borderId="4" xfId="0" applyNumberFormat="1" applyFont="1" applyBorder="1" applyAlignment="1">
      <alignment horizontal="center" vertical="center"/>
    </xf>
    <xf numFmtId="0" fontId="109" fillId="0" borderId="30" xfId="0" applyFont="1" applyBorder="1" applyAlignment="1">
      <alignment horizontal="left" vertical="center"/>
    </xf>
    <xf numFmtId="2" fontId="109" fillId="0" borderId="30" xfId="0" applyNumberFormat="1" applyFont="1" applyBorder="1" applyAlignment="1">
      <alignment horizontal="left" vertical="center"/>
    </xf>
    <xf numFmtId="0" fontId="11" fillId="0" borderId="41" xfId="0" applyFont="1" applyBorder="1" applyAlignment="1">
      <alignment horizontal="center" vertical="center"/>
    </xf>
    <xf numFmtId="1" fontId="70" fillId="0" borderId="11" xfId="0" quotePrefix="1" applyNumberFormat="1" applyFont="1" applyBorder="1" applyAlignment="1">
      <alignment horizontal="center" vertical="center" shrinkToFit="1"/>
    </xf>
    <xf numFmtId="0" fontId="75" fillId="0" borderId="81" xfId="0" applyFont="1" applyBorder="1" applyAlignment="1">
      <alignment vertical="center"/>
    </xf>
    <xf numFmtId="0" fontId="70" fillId="0" borderId="4" xfId="0" applyFont="1" applyBorder="1" applyAlignment="1">
      <alignment horizontal="center" vertical="center"/>
    </xf>
    <xf numFmtId="0" fontId="102" fillId="0" borderId="30" xfId="0" applyFont="1" applyBorder="1" applyAlignment="1">
      <alignment horizontal="left" vertical="center"/>
    </xf>
    <xf numFmtId="0" fontId="110" fillId="0" borderId="0" xfId="0" applyFont="1" applyAlignment="1">
      <alignment vertical="center"/>
    </xf>
    <xf numFmtId="2" fontId="109" fillId="0" borderId="27" xfId="0" applyNumberFormat="1" applyFont="1" applyBorder="1" applyAlignment="1">
      <alignment horizontal="left" vertical="center"/>
    </xf>
    <xf numFmtId="0" fontId="112" fillId="0" borderId="27" xfId="0" applyFont="1" applyBorder="1" applyAlignment="1">
      <alignment horizontal="left" vertical="center"/>
    </xf>
    <xf numFmtId="0" fontId="9" fillId="0" borderId="98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11" fillId="0" borderId="15" xfId="0" quotePrefix="1" applyNumberFormat="1" applyFont="1" applyBorder="1" applyAlignment="1">
      <alignment horizontal="center" vertical="center" shrinkToFit="1"/>
    </xf>
    <xf numFmtId="2" fontId="38" fillId="0" borderId="3" xfId="0" applyNumberFormat="1" applyFont="1" applyBorder="1" applyAlignment="1">
      <alignment horizontal="center" vertical="center"/>
    </xf>
    <xf numFmtId="2" fontId="11" fillId="0" borderId="37" xfId="0" applyNumberFormat="1" applyFont="1" applyBorder="1" applyAlignment="1">
      <alignment horizontal="center" vertical="center"/>
    </xf>
    <xf numFmtId="2" fontId="38" fillId="0" borderId="2" xfId="0" applyNumberFormat="1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0" fontId="38" fillId="0" borderId="1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horizontal="left" vertical="center"/>
    </xf>
    <xf numFmtId="2" fontId="15" fillId="0" borderId="0" xfId="0" applyNumberFormat="1" applyFont="1" applyAlignment="1">
      <alignment vertical="center"/>
    </xf>
    <xf numFmtId="2" fontId="20" fillId="0" borderId="0" xfId="0" applyNumberFormat="1" applyFont="1" applyAlignment="1">
      <alignment vertical="center"/>
    </xf>
    <xf numFmtId="2" fontId="17" fillId="0" borderId="0" xfId="0" applyNumberFormat="1" applyFont="1" applyAlignment="1">
      <alignment vertical="center"/>
    </xf>
    <xf numFmtId="2" fontId="66" fillId="0" borderId="0" xfId="0" applyNumberFormat="1" applyFont="1" applyAlignment="1">
      <alignment horizontal="left" vertical="center"/>
    </xf>
    <xf numFmtId="2" fontId="67" fillId="0" borderId="0" xfId="0" applyNumberFormat="1" applyFont="1" applyAlignment="1">
      <alignment horizontal="left" vertical="center"/>
    </xf>
    <xf numFmtId="2" fontId="34" fillId="0" borderId="0" xfId="0" applyNumberFormat="1" applyFont="1" applyAlignment="1">
      <alignment vertical="center"/>
    </xf>
    <xf numFmtId="2" fontId="37" fillId="0" borderId="0" xfId="0" applyNumberFormat="1" applyFont="1" applyAlignment="1">
      <alignment vertical="center"/>
    </xf>
    <xf numFmtId="2" fontId="22" fillId="0" borderId="0" xfId="0" applyNumberFormat="1" applyFont="1" applyAlignment="1">
      <alignment vertical="center"/>
    </xf>
    <xf numFmtId="15" fontId="17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2" fontId="87" fillId="0" borderId="0" xfId="0" applyNumberFormat="1" applyFont="1" applyAlignment="1">
      <alignment vertical="center"/>
    </xf>
    <xf numFmtId="2" fontId="87" fillId="0" borderId="0" xfId="0" applyNumberFormat="1" applyFont="1" applyAlignment="1">
      <alignment horizontal="left" vertical="center"/>
    </xf>
    <xf numFmtId="2" fontId="92" fillId="0" borderId="0" xfId="0" applyNumberFormat="1" applyFont="1" applyAlignment="1">
      <alignment vertical="center"/>
    </xf>
    <xf numFmtId="2" fontId="95" fillId="0" borderId="0" xfId="0" applyNumberFormat="1" applyFont="1" applyAlignment="1">
      <alignment vertical="center"/>
    </xf>
    <xf numFmtId="2" fontId="95" fillId="0" borderId="0" xfId="0" applyNumberFormat="1" applyFont="1" applyAlignment="1">
      <alignment horizontal="left" vertical="center"/>
    </xf>
    <xf numFmtId="2" fontId="110" fillId="0" borderId="0" xfId="0" applyNumberFormat="1" applyFont="1" applyAlignment="1">
      <alignment horizontal="left" vertical="center"/>
    </xf>
    <xf numFmtId="2" fontId="99" fillId="0" borderId="0" xfId="0" applyNumberFormat="1" applyFont="1" applyAlignment="1">
      <alignment vertical="center"/>
    </xf>
    <xf numFmtId="15" fontId="95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left" vertical="center"/>
    </xf>
    <xf numFmtId="15" fontId="2" fillId="0" borderId="0" xfId="0" applyNumberFormat="1" applyFont="1" applyAlignment="1">
      <alignment vertical="center"/>
    </xf>
    <xf numFmtId="2" fontId="110" fillId="0" borderId="0" xfId="0" applyNumberFormat="1" applyFont="1" applyAlignment="1">
      <alignment vertical="center"/>
    </xf>
    <xf numFmtId="2" fontId="24" fillId="0" borderId="31" xfId="0" applyNumberFormat="1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4" fillId="0" borderId="98" xfId="0" applyFont="1" applyBorder="1" applyAlignment="1">
      <alignment horizontal="center" vertical="center"/>
    </xf>
    <xf numFmtId="2" fontId="111" fillId="0" borderId="98" xfId="0" applyNumberFormat="1" applyFont="1" applyBorder="1" applyAlignment="1">
      <alignment vertical="center"/>
    </xf>
    <xf numFmtId="0" fontId="81" fillId="0" borderId="28" xfId="0" applyFont="1" applyBorder="1" applyAlignment="1">
      <alignment horizontal="center" vertical="center"/>
    </xf>
    <xf numFmtId="2" fontId="24" fillId="0" borderId="98" xfId="0" applyNumberFormat="1" applyFont="1" applyBorder="1" applyAlignment="1">
      <alignment horizontal="center" vertical="center"/>
    </xf>
    <xf numFmtId="0" fontId="108" fillId="0" borderId="26" xfId="0" applyFont="1" applyBorder="1" applyAlignment="1">
      <alignment horizontal="center" vertical="center"/>
    </xf>
    <xf numFmtId="0" fontId="108" fillId="0" borderId="28" xfId="0" applyFont="1" applyBorder="1" applyAlignment="1">
      <alignment horizontal="center" vertical="center"/>
    </xf>
    <xf numFmtId="0" fontId="113" fillId="0" borderId="25" xfId="0" applyFont="1" applyBorder="1" applyAlignment="1">
      <alignment horizontal="left" vertical="center"/>
    </xf>
    <xf numFmtId="1" fontId="114" fillId="0" borderId="9" xfId="0" quotePrefix="1" applyNumberFormat="1" applyFont="1" applyBorder="1" applyAlignment="1">
      <alignment horizontal="center" vertical="center" shrinkToFit="1"/>
    </xf>
    <xf numFmtId="0" fontId="114" fillId="0" borderId="2" xfId="0" applyFont="1" applyBorder="1" applyAlignment="1">
      <alignment horizontal="center" vertical="center" shrinkToFit="1"/>
    </xf>
    <xf numFmtId="0" fontId="114" fillId="0" borderId="2" xfId="0" applyFont="1" applyBorder="1" applyAlignment="1">
      <alignment horizontal="center" vertical="center"/>
    </xf>
    <xf numFmtId="0" fontId="108" fillId="0" borderId="36" xfId="0" applyFont="1" applyBorder="1" applyAlignment="1">
      <alignment horizontal="center" vertical="center"/>
    </xf>
    <xf numFmtId="0" fontId="115" fillId="0" borderId="35" xfId="0" applyFont="1" applyBorder="1" applyAlignment="1">
      <alignment horizontal="left" vertical="center"/>
    </xf>
    <xf numFmtId="0" fontId="115" fillId="0" borderId="27" xfId="0" applyFont="1" applyBorder="1" applyAlignment="1">
      <alignment horizontal="left" vertical="center"/>
    </xf>
    <xf numFmtId="2" fontId="116" fillId="0" borderId="27" xfId="0" applyNumberFormat="1" applyFont="1" applyBorder="1" applyAlignment="1">
      <alignment horizontal="left" vertical="center"/>
    </xf>
    <xf numFmtId="0" fontId="114" fillId="0" borderId="8" xfId="0" applyFont="1" applyBorder="1" applyAlignment="1">
      <alignment vertical="center" shrinkToFit="1"/>
    </xf>
    <xf numFmtId="0" fontId="114" fillId="0" borderId="9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2" borderId="10" xfId="0" applyFont="1" applyFill="1" applyBorder="1" applyAlignment="1">
      <alignment vertical="center" shrinkToFit="1"/>
    </xf>
    <xf numFmtId="0" fontId="11" fillId="2" borderId="11" xfId="0" applyFont="1" applyFill="1" applyBorder="1" applyAlignment="1">
      <alignment vertical="center" shrinkToFit="1"/>
    </xf>
    <xf numFmtId="0" fontId="117" fillId="0" borderId="30" xfId="0" applyFont="1" applyBorder="1" applyAlignment="1">
      <alignment horizontal="left" vertical="center"/>
    </xf>
    <xf numFmtId="0" fontId="108" fillId="0" borderId="27" xfId="0" applyFont="1" applyBorder="1" applyAlignment="1">
      <alignment horizontal="left" vertical="center"/>
    </xf>
    <xf numFmtId="49" fontId="114" fillId="0" borderId="9" xfId="0" quotePrefix="1" applyNumberFormat="1" applyFont="1" applyBorder="1" applyAlignment="1">
      <alignment horizontal="center" vertical="center" shrinkToFit="1"/>
    </xf>
    <xf numFmtId="188" fontId="68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118" fillId="0" borderId="0" xfId="0" applyFont="1" applyAlignment="1">
      <alignment horizontal="center" vertical="center"/>
    </xf>
    <xf numFmtId="0" fontId="118" fillId="4" borderId="91" xfId="0" applyFont="1" applyFill="1" applyBorder="1" applyAlignment="1">
      <alignment horizontal="center" vertical="center"/>
    </xf>
    <xf numFmtId="0" fontId="118" fillId="5" borderId="91" xfId="0" applyFont="1" applyFill="1" applyBorder="1" applyAlignment="1">
      <alignment horizontal="center" vertical="center"/>
    </xf>
    <xf numFmtId="0" fontId="119" fillId="6" borderId="91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188" fontId="68" fillId="0" borderId="0" xfId="0" applyNumberFormat="1" applyFont="1" applyAlignment="1">
      <alignment vertical="center"/>
    </xf>
    <xf numFmtId="0" fontId="41" fillId="3" borderId="91" xfId="0" applyFont="1" applyFill="1" applyBorder="1" applyAlignment="1">
      <alignment horizontal="center" vertical="center"/>
    </xf>
    <xf numFmtId="0" fontId="119" fillId="3" borderId="91" xfId="0" applyFont="1" applyFill="1" applyBorder="1" applyAlignment="1">
      <alignment horizontal="center" vertical="center"/>
    </xf>
    <xf numFmtId="0" fontId="11" fillId="0" borderId="81" xfId="0" applyFont="1" applyBorder="1" applyAlignment="1">
      <alignment horizontal="left" vertical="center"/>
    </xf>
    <xf numFmtId="0" fontId="39" fillId="0" borderId="50" xfId="0" applyFont="1" applyBorder="1" applyAlignment="1">
      <alignment vertical="center"/>
    </xf>
    <xf numFmtId="0" fontId="11" fillId="0" borderId="7" xfId="0" applyFont="1" applyBorder="1" applyAlignment="1">
      <alignment horizontal="center" vertical="center" shrinkToFit="1"/>
    </xf>
    <xf numFmtId="2" fontId="120" fillId="0" borderId="25" xfId="0" applyNumberFormat="1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 shrinkToFit="1"/>
    </xf>
    <xf numFmtId="0" fontId="117" fillId="0" borderId="27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left" vertical="center" shrinkToFit="1"/>
    </xf>
    <xf numFmtId="2" fontId="117" fillId="0" borderId="33" xfId="0" applyNumberFormat="1" applyFont="1" applyBorder="1" applyAlignment="1">
      <alignment horizontal="left" vertical="center"/>
    </xf>
    <xf numFmtId="2" fontId="121" fillId="0" borderId="25" xfId="0" applyNumberFormat="1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49" fontId="11" fillId="0" borderId="7" xfId="0" applyNumberFormat="1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/>
    </xf>
    <xf numFmtId="49" fontId="11" fillId="0" borderId="4" xfId="0" quotePrefix="1" applyNumberFormat="1" applyFont="1" applyBorder="1" applyAlignment="1">
      <alignment horizontal="center" vertical="center" shrinkToFit="1"/>
    </xf>
    <xf numFmtId="2" fontId="11" fillId="0" borderId="30" xfId="0" applyNumberFormat="1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20" fillId="0" borderId="107" xfId="0" applyFont="1" applyBorder="1" applyAlignment="1">
      <alignment horizontal="left" vertical="center"/>
    </xf>
    <xf numFmtId="1" fontId="11" fillId="0" borderId="17" xfId="0" quotePrefix="1" applyNumberFormat="1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/>
    </xf>
    <xf numFmtId="2" fontId="120" fillId="0" borderId="68" xfId="0" applyNumberFormat="1" applyFont="1" applyBorder="1" applyAlignment="1">
      <alignment vertical="center"/>
    </xf>
    <xf numFmtId="0" fontId="120" fillId="0" borderId="33" xfId="0" applyFont="1" applyBorder="1" applyAlignment="1">
      <alignment horizontal="left" vertical="center"/>
    </xf>
    <xf numFmtId="0" fontId="122" fillId="0" borderId="27" xfId="0" applyFont="1" applyBorder="1" applyAlignment="1">
      <alignment horizontal="left" vertical="center"/>
    </xf>
    <xf numFmtId="2" fontId="121" fillId="0" borderId="24" xfId="0" applyNumberFormat="1" applyFont="1" applyBorder="1" applyAlignment="1">
      <alignment horizontal="left" vertical="center"/>
    </xf>
    <xf numFmtId="49" fontId="11" fillId="0" borderId="17" xfId="0" quotePrefix="1" applyNumberFormat="1" applyFont="1" applyBorder="1" applyAlignment="1">
      <alignment horizontal="center" vertical="center" shrinkToFit="1"/>
    </xf>
    <xf numFmtId="2" fontId="11" fillId="0" borderId="24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2" fontId="11" fillId="0" borderId="25" xfId="0" applyNumberFormat="1" applyFont="1" applyBorder="1" applyAlignment="1">
      <alignment horizontal="left" vertical="center"/>
    </xf>
    <xf numFmtId="0" fontId="11" fillId="2" borderId="8" xfId="0" applyFont="1" applyFill="1" applyBorder="1" applyAlignment="1">
      <alignment vertical="center" shrinkToFit="1"/>
    </xf>
    <xf numFmtId="0" fontId="11" fillId="2" borderId="9" xfId="0" applyFont="1" applyFill="1" applyBorder="1" applyAlignment="1">
      <alignment vertical="center" shrinkToFit="1"/>
    </xf>
    <xf numFmtId="0" fontId="11" fillId="0" borderId="27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21" fillId="0" borderId="27" xfId="0" applyFont="1" applyBorder="1" applyAlignment="1">
      <alignment horizontal="left" vertical="center"/>
    </xf>
    <xf numFmtId="0" fontId="104" fillId="0" borderId="27" xfId="0" applyFont="1" applyBorder="1" applyAlignment="1">
      <alignment horizontal="left" vertical="center"/>
    </xf>
    <xf numFmtId="2" fontId="122" fillId="0" borderId="25" xfId="0" applyNumberFormat="1" applyFont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 shrinkToFit="1"/>
    </xf>
    <xf numFmtId="0" fontId="120" fillId="0" borderId="27" xfId="0" applyFont="1" applyBorder="1" applyAlignment="1">
      <alignment horizontal="left" vertical="center"/>
    </xf>
    <xf numFmtId="0" fontId="11" fillId="2" borderId="12" xfId="0" applyFont="1" applyFill="1" applyBorder="1" applyAlignment="1">
      <alignment vertical="center" shrinkToFit="1"/>
    </xf>
    <xf numFmtId="0" fontId="11" fillId="2" borderId="13" xfId="0" applyFont="1" applyFill="1" applyBorder="1" applyAlignment="1">
      <alignment vertical="center" shrinkToFit="1"/>
    </xf>
    <xf numFmtId="0" fontId="11" fillId="2" borderId="14" xfId="0" applyFont="1" applyFill="1" applyBorder="1" applyAlignment="1">
      <alignment vertical="center" shrinkToFit="1"/>
    </xf>
    <xf numFmtId="0" fontId="11" fillId="2" borderId="15" xfId="0" applyFont="1" applyFill="1" applyBorder="1" applyAlignment="1">
      <alignment vertical="center" shrinkToFit="1"/>
    </xf>
    <xf numFmtId="0" fontId="11" fillId="0" borderId="33" xfId="0" applyFont="1" applyBorder="1" applyAlignment="1">
      <alignment horizontal="left" vertical="center"/>
    </xf>
    <xf numFmtId="1" fontId="24" fillId="0" borderId="102" xfId="0" quotePrefix="1" applyNumberFormat="1" applyFont="1" applyBorder="1" applyAlignment="1">
      <alignment horizontal="center" vertical="center" shrinkToFit="1"/>
    </xf>
    <xf numFmtId="0" fontId="38" fillId="0" borderId="102" xfId="0" applyFont="1" applyBorder="1" applyAlignment="1">
      <alignment horizontal="center" vertical="center"/>
    </xf>
    <xf numFmtId="2" fontId="11" fillId="0" borderId="106" xfId="0" applyNumberFormat="1" applyFont="1" applyBorder="1" applyAlignment="1">
      <alignment horizontal="center" vertical="center"/>
    </xf>
    <xf numFmtId="0" fontId="122" fillId="0" borderId="28" xfId="0" applyFont="1" applyBorder="1" applyAlignment="1">
      <alignment horizontal="left" vertical="center"/>
    </xf>
    <xf numFmtId="0" fontId="114" fillId="0" borderId="1" xfId="0" applyFont="1" applyBorder="1" applyAlignment="1">
      <alignment horizontal="center" vertical="center"/>
    </xf>
    <xf numFmtId="1" fontId="114" fillId="0" borderId="7" xfId="0" quotePrefix="1" applyNumberFormat="1" applyFont="1" applyBorder="1" applyAlignment="1">
      <alignment horizontal="center" vertical="center" shrinkToFit="1"/>
    </xf>
    <xf numFmtId="0" fontId="114" fillId="0" borderId="1" xfId="0" applyFont="1" applyBorder="1" applyAlignment="1">
      <alignment horizontal="center" vertical="center" shrinkToFit="1"/>
    </xf>
    <xf numFmtId="0" fontId="114" fillId="0" borderId="6" xfId="0" applyFont="1" applyBorder="1" applyAlignment="1">
      <alignment vertical="center" shrinkToFit="1"/>
    </xf>
    <xf numFmtId="0" fontId="114" fillId="0" borderId="7" xfId="0" applyFont="1" applyBorder="1" applyAlignment="1">
      <alignment vertical="center" shrinkToFit="1"/>
    </xf>
    <xf numFmtId="2" fontId="114" fillId="0" borderId="1" xfId="0" applyNumberFormat="1" applyFont="1" applyBorder="1" applyAlignment="1">
      <alignment horizontal="center" vertical="center"/>
    </xf>
    <xf numFmtId="0" fontId="114" fillId="0" borderId="17" xfId="0" applyFont="1" applyBorder="1" applyAlignment="1">
      <alignment horizontal="center" vertical="center"/>
    </xf>
    <xf numFmtId="49" fontId="114" fillId="0" borderId="97" xfId="0" quotePrefix="1" applyNumberFormat="1" applyFont="1" applyBorder="1" applyAlignment="1">
      <alignment horizontal="center" vertical="center" shrinkToFit="1"/>
    </xf>
    <xf numFmtId="0" fontId="114" fillId="0" borderId="17" xfId="0" applyFont="1" applyBorder="1" applyAlignment="1">
      <alignment horizontal="center" vertical="center" shrinkToFit="1"/>
    </xf>
    <xf numFmtId="0" fontId="114" fillId="0" borderId="19" xfId="0" applyFont="1" applyBorder="1" applyAlignment="1">
      <alignment vertical="center" shrinkToFit="1"/>
    </xf>
    <xf numFmtId="0" fontId="114" fillId="0" borderId="97" xfId="0" applyFont="1" applyBorder="1" applyAlignment="1">
      <alignment vertical="center" shrinkToFit="1"/>
    </xf>
    <xf numFmtId="2" fontId="114" fillId="0" borderId="17" xfId="0" applyNumberFormat="1" applyFont="1" applyBorder="1" applyAlignment="1">
      <alignment horizontal="center" vertical="center"/>
    </xf>
    <xf numFmtId="0" fontId="114" fillId="0" borderId="5" xfId="0" applyFont="1" applyBorder="1" applyAlignment="1">
      <alignment horizontal="center" vertical="center"/>
    </xf>
    <xf numFmtId="49" fontId="114" fillId="0" borderId="13" xfId="0" quotePrefix="1" applyNumberFormat="1" applyFont="1" applyBorder="1" applyAlignment="1">
      <alignment horizontal="center" vertical="center" shrinkToFit="1"/>
    </xf>
    <xf numFmtId="0" fontId="114" fillId="0" borderId="5" xfId="0" applyFont="1" applyBorder="1" applyAlignment="1">
      <alignment horizontal="center" vertical="center" shrinkToFit="1"/>
    </xf>
    <xf numFmtId="0" fontId="114" fillId="0" borderId="12" xfId="0" applyFont="1" applyBorder="1" applyAlignment="1">
      <alignment vertical="center" shrinkToFit="1"/>
    </xf>
    <xf numFmtId="0" fontId="114" fillId="0" borderId="13" xfId="0" applyFont="1" applyBorder="1" applyAlignment="1">
      <alignment vertical="center" shrinkToFit="1"/>
    </xf>
    <xf numFmtId="0" fontId="114" fillId="0" borderId="4" xfId="0" applyFont="1" applyBorder="1" applyAlignment="1">
      <alignment horizontal="center" vertical="center"/>
    </xf>
    <xf numFmtId="49" fontId="114" fillId="0" borderId="11" xfId="0" quotePrefix="1" applyNumberFormat="1" applyFont="1" applyBorder="1" applyAlignment="1">
      <alignment horizontal="center" vertical="center" shrinkToFit="1"/>
    </xf>
    <xf numFmtId="0" fontId="114" fillId="0" borderId="4" xfId="0" applyFont="1" applyBorder="1" applyAlignment="1">
      <alignment horizontal="center" vertical="center" shrinkToFit="1"/>
    </xf>
    <xf numFmtId="0" fontId="114" fillId="0" borderId="10" xfId="0" applyFont="1" applyBorder="1" applyAlignment="1">
      <alignment vertical="center" shrinkToFit="1"/>
    </xf>
    <xf numFmtId="0" fontId="114" fillId="0" borderId="11" xfId="0" applyFont="1" applyBorder="1" applyAlignment="1">
      <alignment vertical="center" shrinkToFit="1"/>
    </xf>
    <xf numFmtId="2" fontId="114" fillId="0" borderId="4" xfId="0" applyNumberFormat="1" applyFont="1" applyBorder="1" applyAlignment="1">
      <alignment horizontal="center" vertical="center"/>
    </xf>
    <xf numFmtId="0" fontId="114" fillId="0" borderId="8" xfId="0" applyFont="1" applyBorder="1" applyAlignment="1">
      <alignment horizontal="left" vertical="center" shrinkToFit="1"/>
    </xf>
    <xf numFmtId="1" fontId="114" fillId="0" borderId="2" xfId="0" quotePrefix="1" applyNumberFormat="1" applyFont="1" applyBorder="1" applyAlignment="1">
      <alignment horizontal="center" vertical="center" shrinkToFit="1"/>
    </xf>
    <xf numFmtId="1" fontId="114" fillId="0" borderId="97" xfId="0" quotePrefix="1" applyNumberFormat="1" applyFont="1" applyBorder="1" applyAlignment="1">
      <alignment horizontal="center" vertical="center" shrinkToFit="1"/>
    </xf>
    <xf numFmtId="1" fontId="114" fillId="0" borderId="13" xfId="0" quotePrefix="1" applyNumberFormat="1" applyFont="1" applyBorder="1" applyAlignment="1">
      <alignment horizontal="center" vertical="center" shrinkToFit="1"/>
    </xf>
    <xf numFmtId="1" fontId="114" fillId="0" borderId="11" xfId="0" quotePrefix="1" applyNumberFormat="1" applyFont="1" applyBorder="1" applyAlignment="1">
      <alignment horizontal="center" vertical="center" shrinkToFit="1"/>
    </xf>
    <xf numFmtId="2" fontId="114" fillId="0" borderId="2" xfId="0" applyNumberFormat="1" applyFont="1" applyBorder="1" applyAlignment="1">
      <alignment horizontal="center" vertical="center"/>
    </xf>
    <xf numFmtId="0" fontId="80" fillId="0" borderId="61" xfId="0" applyFont="1" applyBorder="1"/>
    <xf numFmtId="0" fontId="80" fillId="0" borderId="75" xfId="0" applyFont="1" applyBorder="1" applyAlignment="1">
      <alignment horizontal="left"/>
    </xf>
    <xf numFmtId="0" fontId="70" fillId="0" borderId="2" xfId="0" applyFont="1" applyBorder="1" applyAlignment="1">
      <alignment horizontal="center" vertical="center" shrinkToFit="1"/>
    </xf>
    <xf numFmtId="0" fontId="70" fillId="0" borderId="8" xfId="0" applyFont="1" applyBorder="1" applyAlignment="1">
      <alignment vertical="center" shrinkToFit="1"/>
    </xf>
    <xf numFmtId="0" fontId="70" fillId="0" borderId="9" xfId="0" applyFont="1" applyBorder="1" applyAlignment="1">
      <alignment vertical="center" shrinkToFit="1"/>
    </xf>
    <xf numFmtId="0" fontId="70" fillId="0" borderId="9" xfId="0" applyFont="1" applyBorder="1" applyAlignment="1">
      <alignment horizontal="center" vertical="center" shrinkToFit="1"/>
    </xf>
    <xf numFmtId="0" fontId="70" fillId="0" borderId="2" xfId="0" applyFont="1" applyBorder="1" applyAlignment="1">
      <alignment horizontal="center" vertical="center"/>
    </xf>
    <xf numFmtId="1" fontId="108" fillId="0" borderId="1" xfId="0" quotePrefix="1" applyNumberFormat="1" applyFont="1" applyBorder="1" applyAlignment="1">
      <alignment horizontal="center" vertical="center" shrinkToFit="1"/>
    </xf>
    <xf numFmtId="0" fontId="108" fillId="0" borderId="5" xfId="0" applyFont="1" applyBorder="1" applyAlignment="1">
      <alignment horizontal="center" vertical="center" shrinkToFit="1"/>
    </xf>
    <xf numFmtId="0" fontId="108" fillId="0" borderId="12" xfId="0" applyFont="1" applyBorder="1" applyAlignment="1">
      <alignment vertical="center" shrinkToFit="1"/>
    </xf>
    <xf numFmtId="0" fontId="108" fillId="0" borderId="13" xfId="0" applyFont="1" applyBorder="1" applyAlignment="1">
      <alignment vertical="center" shrinkToFit="1"/>
    </xf>
    <xf numFmtId="0" fontId="108" fillId="0" borderId="5" xfId="0" applyFont="1" applyBorder="1" applyAlignment="1">
      <alignment horizontal="center" vertical="center"/>
    </xf>
    <xf numFmtId="0" fontId="108" fillId="0" borderId="4" xfId="0" applyFont="1" applyBorder="1" applyAlignment="1">
      <alignment horizontal="center" vertical="center"/>
    </xf>
    <xf numFmtId="1" fontId="108" fillId="0" borderId="11" xfId="0" quotePrefix="1" applyNumberFormat="1" applyFont="1" applyBorder="1" applyAlignment="1">
      <alignment horizontal="center" vertical="center" shrinkToFit="1"/>
    </xf>
    <xf numFmtId="0" fontId="108" fillId="0" borderId="4" xfId="0" applyFont="1" applyBorder="1" applyAlignment="1">
      <alignment horizontal="center" vertical="center" shrinkToFit="1"/>
    </xf>
    <xf numFmtId="0" fontId="108" fillId="0" borderId="10" xfId="0" applyFont="1" applyBorder="1" applyAlignment="1">
      <alignment vertical="center" shrinkToFit="1"/>
    </xf>
    <xf numFmtId="0" fontId="108" fillId="0" borderId="11" xfId="0" applyFont="1" applyBorder="1" applyAlignment="1">
      <alignment vertical="center" shrinkToFit="1"/>
    </xf>
    <xf numFmtId="1" fontId="70" fillId="0" borderId="13" xfId="0" quotePrefix="1" applyNumberFormat="1" applyFont="1" applyBorder="1" applyAlignment="1">
      <alignment horizontal="center" vertical="center" shrinkToFit="1"/>
    </xf>
    <xf numFmtId="0" fontId="70" fillId="0" borderId="5" xfId="0" applyFont="1" applyBorder="1" applyAlignment="1">
      <alignment horizontal="center" vertical="center" shrinkToFit="1"/>
    </xf>
    <xf numFmtId="0" fontId="70" fillId="0" borderId="12" xfId="0" applyFont="1" applyBorder="1" applyAlignment="1">
      <alignment vertical="center" shrinkToFit="1"/>
    </xf>
    <xf numFmtId="0" fontId="70" fillId="0" borderId="13" xfId="0" applyFont="1" applyBorder="1" applyAlignment="1">
      <alignment vertical="center" shrinkToFit="1"/>
    </xf>
    <xf numFmtId="0" fontId="70" fillId="0" borderId="5" xfId="0" applyFont="1" applyBorder="1" applyAlignment="1">
      <alignment horizontal="center" vertical="center"/>
    </xf>
    <xf numFmtId="2" fontId="123" fillId="0" borderId="33" xfId="0" applyNumberFormat="1" applyFont="1" applyBorder="1" applyAlignment="1">
      <alignment horizontal="left" vertical="center"/>
    </xf>
    <xf numFmtId="2" fontId="109" fillId="0" borderId="33" xfId="0" applyNumberFormat="1" applyFont="1" applyBorder="1" applyAlignment="1">
      <alignment horizontal="left" vertical="center"/>
    </xf>
    <xf numFmtId="0" fontId="109" fillId="0" borderId="24" xfId="0" applyFont="1" applyBorder="1" applyAlignment="1">
      <alignment horizontal="left" vertical="center"/>
    </xf>
    <xf numFmtId="0" fontId="70" fillId="0" borderId="108" xfId="0" applyFont="1" applyBorder="1" applyAlignment="1">
      <alignment horizontal="center" vertical="center"/>
    </xf>
    <xf numFmtId="0" fontId="109" fillId="0" borderId="82" xfId="0" applyFont="1" applyBorder="1" applyAlignment="1">
      <alignment horizontal="left" vertical="center"/>
    </xf>
    <xf numFmtId="0" fontId="70" fillId="0" borderId="1" xfId="0" applyFont="1" applyBorder="1" applyAlignment="1">
      <alignment horizontal="center" vertical="center" shrinkToFit="1"/>
    </xf>
    <xf numFmtId="0" fontId="70" fillId="0" borderId="6" xfId="0" applyFont="1" applyBorder="1" applyAlignment="1">
      <alignment vertical="center" shrinkToFit="1"/>
    </xf>
    <xf numFmtId="0" fontId="70" fillId="0" borderId="7" xfId="0" applyFont="1" applyBorder="1" applyAlignment="1">
      <alignment vertical="center" shrinkToFit="1"/>
    </xf>
    <xf numFmtId="0" fontId="124" fillId="0" borderId="1" xfId="0" applyFont="1" applyBorder="1" applyAlignment="1">
      <alignment horizontal="center" vertical="center"/>
    </xf>
    <xf numFmtId="0" fontId="124" fillId="0" borderId="2" xfId="0" applyFont="1" applyBorder="1" applyAlignment="1">
      <alignment horizontal="center" vertical="center"/>
    </xf>
    <xf numFmtId="0" fontId="109" fillId="0" borderId="26" xfId="0" applyFont="1" applyBorder="1" applyAlignment="1">
      <alignment horizontal="left" vertical="center"/>
    </xf>
    <xf numFmtId="0" fontId="109" fillId="0" borderId="28" xfId="0" applyFont="1" applyBorder="1" applyAlignment="1">
      <alignment horizontal="left" vertical="center"/>
    </xf>
    <xf numFmtId="1" fontId="70" fillId="0" borderId="9" xfId="0" quotePrefix="1" applyNumberFormat="1" applyFont="1" applyBorder="1" applyAlignment="1">
      <alignment horizontal="center" vertical="center" shrinkToFit="1"/>
    </xf>
    <xf numFmtId="1" fontId="70" fillId="0" borderId="7" xfId="0" quotePrefix="1" applyNumberFormat="1" applyFont="1" applyBorder="1" applyAlignment="1">
      <alignment horizontal="center" vertical="center" shrinkToFit="1"/>
    </xf>
    <xf numFmtId="0" fontId="125" fillId="0" borderId="0" xfId="0" applyFont="1" applyAlignment="1">
      <alignment vertical="center"/>
    </xf>
    <xf numFmtId="0" fontId="86" fillId="2" borderId="9" xfId="0" applyFont="1" applyFill="1" applyBorder="1" applyAlignment="1">
      <alignment horizontal="center" vertical="center" shrinkToFit="1"/>
    </xf>
    <xf numFmtId="2" fontId="11" fillId="0" borderId="36" xfId="0" applyNumberFormat="1" applyFont="1" applyBorder="1" applyAlignment="1">
      <alignment horizontal="left" vertical="center"/>
    </xf>
    <xf numFmtId="0" fontId="123" fillId="0" borderId="27" xfId="0" applyFont="1" applyBorder="1" applyAlignment="1">
      <alignment horizontal="left" vertical="center"/>
    </xf>
    <xf numFmtId="0" fontId="11" fillId="0" borderId="11" xfId="0" quotePrefix="1" applyFont="1" applyBorder="1" applyAlignment="1">
      <alignment horizontal="center" vertical="center" shrinkToFit="1"/>
    </xf>
    <xf numFmtId="2" fontId="11" fillId="0" borderId="81" xfId="0" applyNumberFormat="1" applyFont="1" applyBorder="1" applyAlignment="1">
      <alignment horizontal="center" vertical="center"/>
    </xf>
    <xf numFmtId="0" fontId="123" fillId="0" borderId="82" xfId="0" applyFont="1" applyBorder="1" applyAlignment="1">
      <alignment horizontal="left" vertical="center"/>
    </xf>
    <xf numFmtId="1" fontId="8" fillId="0" borderId="19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33" fillId="0" borderId="16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10" fillId="0" borderId="56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 shrinkToFit="1"/>
    </xf>
    <xf numFmtId="0" fontId="9" fillId="0" borderId="56" xfId="0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textRotation="90" shrinkToFit="1"/>
    </xf>
    <xf numFmtId="0" fontId="9" fillId="0" borderId="98" xfId="0" applyFont="1" applyBorder="1" applyAlignment="1">
      <alignment horizontal="center" textRotation="90" shrinkToFit="1"/>
    </xf>
    <xf numFmtId="1" fontId="88" fillId="0" borderId="19" xfId="0" applyNumberFormat="1" applyFont="1" applyBorder="1" applyAlignment="1">
      <alignment horizontal="center" vertical="center"/>
    </xf>
    <xf numFmtId="0" fontId="90" fillId="0" borderId="16" xfId="0" applyFont="1" applyBorder="1" applyAlignment="1">
      <alignment horizontal="center" vertical="center" shrinkToFit="1"/>
    </xf>
    <xf numFmtId="0" fontId="90" fillId="0" borderId="18" xfId="0" applyFont="1" applyBorder="1" applyAlignment="1">
      <alignment horizontal="center" vertical="center" shrinkToFit="1"/>
    </xf>
    <xf numFmtId="0" fontId="88" fillId="0" borderId="16" xfId="0" applyFont="1" applyBorder="1" applyAlignment="1">
      <alignment horizontal="center" vertical="center" shrinkToFit="1"/>
    </xf>
    <xf numFmtId="0" fontId="88" fillId="0" borderId="17" xfId="0" applyFont="1" applyBorder="1" applyAlignment="1">
      <alignment horizontal="center" vertical="center" shrinkToFit="1"/>
    </xf>
    <xf numFmtId="0" fontId="91" fillId="0" borderId="16" xfId="0" applyFont="1" applyBorder="1" applyAlignment="1">
      <alignment horizontal="center" vertical="center"/>
    </xf>
    <xf numFmtId="0" fontId="91" fillId="0" borderId="18" xfId="0" applyFont="1" applyBorder="1" applyAlignment="1">
      <alignment horizontal="center" vertical="center"/>
    </xf>
    <xf numFmtId="0" fontId="90" fillId="0" borderId="56" xfId="0" applyFont="1" applyBorder="1" applyAlignment="1">
      <alignment horizontal="left" vertical="center"/>
    </xf>
    <xf numFmtId="0" fontId="90" fillId="0" borderId="62" xfId="0" applyFont="1" applyBorder="1" applyAlignment="1">
      <alignment horizontal="left" vertical="center"/>
    </xf>
    <xf numFmtId="0" fontId="90" fillId="0" borderId="64" xfId="0" applyFont="1" applyBorder="1" applyAlignment="1">
      <alignment horizontal="left" vertical="center"/>
    </xf>
    <xf numFmtId="0" fontId="90" fillId="0" borderId="63" xfId="0" applyFont="1" applyBorder="1" applyAlignment="1">
      <alignment horizontal="left" vertical="center"/>
    </xf>
    <xf numFmtId="0" fontId="90" fillId="0" borderId="17" xfId="0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center" vertical="center"/>
    </xf>
    <xf numFmtId="0" fontId="10" fillId="0" borderId="68" xfId="0" applyFont="1" applyBorder="1" applyAlignment="1">
      <alignment horizontal="left" vertical="center"/>
    </xf>
    <xf numFmtId="0" fontId="10" fillId="0" borderId="97" xfId="0" applyFont="1" applyBorder="1" applyAlignment="1">
      <alignment horizontal="left" vertical="center"/>
    </xf>
    <xf numFmtId="0" fontId="10" fillId="0" borderId="91" xfId="0" applyFont="1" applyBorder="1" applyAlignment="1">
      <alignment horizontal="center" vertical="center" shrinkToFit="1"/>
    </xf>
    <xf numFmtId="0" fontId="9" fillId="0" borderId="91" xfId="0" applyFont="1" applyBorder="1" applyAlignment="1">
      <alignment horizontal="center" vertical="center" shrinkToFit="1"/>
    </xf>
    <xf numFmtId="0" fontId="53" fillId="0" borderId="16" xfId="0" applyFont="1" applyBorder="1" applyAlignment="1">
      <alignment horizontal="center" vertical="center"/>
    </xf>
    <xf numFmtId="0" fontId="53" fillId="0" borderId="17" xfId="0" applyFont="1" applyBorder="1" applyAlignment="1">
      <alignment horizontal="center" vertical="center"/>
    </xf>
    <xf numFmtId="0" fontId="51" fillId="0" borderId="91" xfId="0" applyFont="1" applyBorder="1" applyAlignment="1">
      <alignment horizontal="center" vertical="center" shrinkToFit="1"/>
    </xf>
    <xf numFmtId="0" fontId="60" fillId="0" borderId="0" xfId="0" applyFont="1" applyAlignment="1">
      <alignment horizontal="center" vertical="center"/>
    </xf>
    <xf numFmtId="0" fontId="53" fillId="0" borderId="16" xfId="0" applyFont="1" applyBorder="1" applyAlignment="1">
      <alignment horizontal="center" vertical="center" shrinkToFit="1"/>
    </xf>
    <xf numFmtId="0" fontId="53" fillId="0" borderId="17" xfId="0" applyFont="1" applyBorder="1" applyAlignment="1">
      <alignment horizontal="center" vertical="center" shrinkToFit="1"/>
    </xf>
    <xf numFmtId="0" fontId="48" fillId="0" borderId="91" xfId="0" applyFont="1" applyBorder="1" applyAlignment="1">
      <alignment horizontal="center" vertical="center" shrinkToFit="1"/>
    </xf>
    <xf numFmtId="0" fontId="51" fillId="0" borderId="111" xfId="0" applyFont="1" applyBorder="1" applyAlignment="1">
      <alignment horizontal="center" vertical="center" shrinkToFit="1"/>
    </xf>
    <xf numFmtId="0" fontId="51" fillId="0" borderId="102" xfId="0" applyFont="1" applyBorder="1" applyAlignment="1">
      <alignment horizontal="center" vertical="center" shrinkToFit="1"/>
    </xf>
    <xf numFmtId="0" fontId="51" fillId="0" borderId="56" xfId="0" applyFont="1" applyBorder="1" applyAlignment="1">
      <alignment horizontal="center" vertical="center"/>
    </xf>
    <xf numFmtId="0" fontId="51" fillId="0" borderId="89" xfId="0" applyFont="1" applyBorder="1" applyAlignment="1">
      <alignment horizontal="center" vertical="center"/>
    </xf>
    <xf numFmtId="0" fontId="51" fillId="0" borderId="64" xfId="0" applyFont="1" applyBorder="1" applyAlignment="1">
      <alignment horizontal="center" vertical="center"/>
    </xf>
    <xf numFmtId="0" fontId="51" fillId="0" borderId="68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 vertical="center"/>
    </xf>
    <xf numFmtId="0" fontId="51" fillId="0" borderId="97" xfId="0" applyFont="1" applyBorder="1" applyAlignment="1">
      <alignment horizontal="center" vertical="center"/>
    </xf>
    <xf numFmtId="0" fontId="51" fillId="0" borderId="16" xfId="0" applyFont="1" applyBorder="1" applyAlignment="1">
      <alignment horizontal="center" vertical="center" shrinkToFit="1"/>
    </xf>
    <xf numFmtId="0" fontId="51" fillId="0" borderId="17" xfId="0" applyFont="1" applyBorder="1" applyAlignment="1">
      <alignment horizontal="center" vertical="center" shrinkToFit="1"/>
    </xf>
    <xf numFmtId="0" fontId="49" fillId="0" borderId="16" xfId="0" applyFont="1" applyBorder="1" applyAlignment="1">
      <alignment horizontal="center" vertical="center" shrinkToFit="1"/>
    </xf>
    <xf numFmtId="0" fontId="49" fillId="0" borderId="17" xfId="0" applyFont="1" applyBorder="1" applyAlignment="1">
      <alignment horizontal="center" vertical="center" shrinkToFit="1"/>
    </xf>
    <xf numFmtId="0" fontId="52" fillId="0" borderId="16" xfId="0" applyFont="1" applyBorder="1" applyAlignment="1">
      <alignment horizontal="center" vertical="center"/>
    </xf>
    <xf numFmtId="0" fontId="52" fillId="0" borderId="17" xfId="0" applyFont="1" applyBorder="1" applyAlignment="1">
      <alignment horizontal="center" vertical="center"/>
    </xf>
    <xf numFmtId="0" fontId="53" fillId="0" borderId="56" xfId="0" applyFont="1" applyBorder="1" applyAlignment="1">
      <alignment horizontal="left" vertical="center"/>
    </xf>
    <xf numFmtId="0" fontId="53" fillId="0" borderId="68" xfId="0" applyFont="1" applyBorder="1" applyAlignment="1">
      <alignment horizontal="left" vertical="center"/>
    </xf>
    <xf numFmtId="0" fontId="53" fillId="0" borderId="64" xfId="0" applyFont="1" applyBorder="1" applyAlignment="1">
      <alignment horizontal="left" vertical="center"/>
    </xf>
    <xf numFmtId="0" fontId="53" fillId="0" borderId="97" xfId="0" applyFont="1" applyBorder="1" applyAlignment="1">
      <alignment horizontal="left" vertical="center"/>
    </xf>
    <xf numFmtId="0" fontId="39" fillId="0" borderId="58" xfId="0" applyFont="1" applyBorder="1" applyAlignment="1">
      <alignment horizontal="center"/>
    </xf>
    <xf numFmtId="0" fontId="39" fillId="0" borderId="59" xfId="0" applyFont="1" applyBorder="1" applyAlignment="1">
      <alignment horizontal="center"/>
    </xf>
    <xf numFmtId="0" fontId="39" fillId="0" borderId="60" xfId="0" applyFont="1" applyBorder="1" applyAlignment="1">
      <alignment horizontal="center"/>
    </xf>
    <xf numFmtId="0" fontId="39" fillId="0" borderId="61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39" fillId="0" borderId="47" xfId="0" applyFont="1" applyBorder="1" applyAlignment="1">
      <alignment horizontal="center"/>
    </xf>
    <xf numFmtId="0" fontId="79" fillId="0" borderId="61" xfId="0" applyFont="1" applyBorder="1" applyAlignment="1">
      <alignment horizontal="center" vertical="center" shrinkToFit="1"/>
    </xf>
    <xf numFmtId="0" fontId="79" fillId="0" borderId="0" xfId="0" applyFont="1" applyAlignment="1">
      <alignment horizontal="center" vertical="center" shrinkToFit="1"/>
    </xf>
    <xf numFmtId="0" fontId="79" fillId="0" borderId="47" xfId="0" applyFont="1" applyBorder="1" applyAlignment="1">
      <alignment horizontal="center" vertical="center" shrinkToFit="1"/>
    </xf>
    <xf numFmtId="0" fontId="78" fillId="0" borderId="58" xfId="0" applyFont="1" applyBorder="1" applyAlignment="1">
      <alignment horizontal="center" vertical="center"/>
    </xf>
    <xf numFmtId="0" fontId="78" fillId="0" borderId="59" xfId="0" applyFont="1" applyBorder="1" applyAlignment="1">
      <alignment horizontal="center" vertical="center"/>
    </xf>
    <xf numFmtId="0" fontId="78" fillId="0" borderId="60" xfId="0" applyFont="1" applyBorder="1" applyAlignment="1">
      <alignment horizontal="center" vertical="center"/>
    </xf>
    <xf numFmtId="0" fontId="78" fillId="0" borderId="61" xfId="0" applyFont="1" applyBorder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78" fillId="0" borderId="47" xfId="0" applyFont="1" applyBorder="1" applyAlignment="1">
      <alignment horizontal="center" vertical="center"/>
    </xf>
    <xf numFmtId="0" fontId="39" fillId="0" borderId="50" xfId="0" applyFont="1" applyBorder="1" applyAlignment="1">
      <alignment horizontal="right" vertical="center"/>
    </xf>
    <xf numFmtId="0" fontId="41" fillId="0" borderId="49" xfId="0" applyFont="1" applyBorder="1" applyAlignment="1">
      <alignment horizontal="center" vertical="center"/>
    </xf>
    <xf numFmtId="0" fontId="41" fillId="0" borderId="70" xfId="0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41" fillId="0" borderId="71" xfId="0" applyFont="1" applyBorder="1" applyAlignment="1">
      <alignment horizontal="center" vertical="center"/>
    </xf>
    <xf numFmtId="0" fontId="41" fillId="0" borderId="66" xfId="0" applyFont="1" applyBorder="1" applyAlignment="1">
      <alignment horizontal="center" vertical="center"/>
    </xf>
    <xf numFmtId="0" fontId="41" fillId="0" borderId="58" xfId="0" applyFont="1" applyBorder="1" applyAlignment="1">
      <alignment horizontal="center" vertical="center" shrinkToFit="1"/>
    </xf>
    <xf numFmtId="0" fontId="41" fillId="0" borderId="72" xfId="0" applyFont="1" applyBorder="1" applyAlignment="1">
      <alignment horizontal="center" vertical="center" shrinkToFit="1"/>
    </xf>
    <xf numFmtId="0" fontId="43" fillId="0" borderId="65" xfId="0" applyFont="1" applyBorder="1" applyAlignment="1">
      <alignment horizontal="center" vertical="center" shrinkToFit="1"/>
    </xf>
    <xf numFmtId="0" fontId="43" fillId="0" borderId="45" xfId="0" applyFont="1" applyBorder="1" applyAlignment="1">
      <alignment horizontal="center" vertical="center" shrinkToFit="1"/>
    </xf>
    <xf numFmtId="0" fontId="42" fillId="0" borderId="86" xfId="0" applyFont="1" applyBorder="1" applyAlignment="1">
      <alignment horizontal="center" vertical="center" shrinkToFit="1"/>
    </xf>
    <xf numFmtId="0" fontId="41" fillId="0" borderId="57" xfId="0" applyFont="1" applyBorder="1" applyAlignment="1">
      <alignment horizontal="center" vertical="center" shrinkToFit="1"/>
    </xf>
    <xf numFmtId="0" fontId="41" fillId="0" borderId="74" xfId="0" applyFont="1" applyBorder="1" applyAlignment="1">
      <alignment horizontal="center" vertical="center" shrinkToFit="1"/>
    </xf>
    <xf numFmtId="0" fontId="43" fillId="0" borderId="76" xfId="0" applyFont="1" applyBorder="1" applyAlignment="1">
      <alignment horizontal="center" vertical="center" shrinkToFit="1"/>
    </xf>
    <xf numFmtId="0" fontId="41" fillId="0" borderId="53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42" fillId="0" borderId="85" xfId="0" applyFont="1" applyBorder="1" applyAlignment="1">
      <alignment horizontal="center" vertical="center" shrinkToFit="1"/>
    </xf>
    <xf numFmtId="0" fontId="42" fillId="0" borderId="44" xfId="0" applyFont="1" applyBorder="1" applyAlignment="1">
      <alignment horizontal="center" vertical="center" shrinkToFit="1"/>
    </xf>
    <xf numFmtId="0" fontId="41" fillId="0" borderId="54" xfId="0" applyFont="1" applyBorder="1" applyAlignment="1">
      <alignment horizontal="center" vertical="center"/>
    </xf>
    <xf numFmtId="0" fontId="41" fillId="0" borderId="46" xfId="0" applyFont="1" applyBorder="1" applyAlignment="1">
      <alignment horizontal="center" vertical="center"/>
    </xf>
    <xf numFmtId="0" fontId="42" fillId="0" borderId="69" xfId="0" applyFont="1" applyBorder="1" applyAlignment="1">
      <alignment horizontal="center" vertical="center" shrinkToFit="1"/>
    </xf>
    <xf numFmtId="0" fontId="41" fillId="0" borderId="72" xfId="0" applyFont="1" applyBorder="1" applyAlignment="1">
      <alignment horizontal="center" vertical="center"/>
    </xf>
    <xf numFmtId="187" fontId="42" fillId="0" borderId="72" xfId="0" applyNumberFormat="1" applyFont="1" applyBorder="1" applyAlignment="1">
      <alignment horizontal="center"/>
    </xf>
    <xf numFmtId="187" fontId="42" fillId="0" borderId="50" xfId="0" applyNumberFormat="1" applyFont="1" applyBorder="1" applyAlignment="1">
      <alignment horizontal="center"/>
    </xf>
    <xf numFmtId="187" fontId="42" fillId="0" borderId="48" xfId="0" applyNumberFormat="1" applyFont="1" applyBorder="1" applyAlignment="1">
      <alignment horizontal="center"/>
    </xf>
    <xf numFmtId="0" fontId="41" fillId="0" borderId="58" xfId="0" applyFont="1" applyBorder="1" applyAlignment="1">
      <alignment horizontal="center" vertical="center"/>
    </xf>
    <xf numFmtId="0" fontId="42" fillId="0" borderId="49" xfId="0" applyFont="1" applyBorder="1" applyAlignment="1">
      <alignment horizontal="center" vertical="center" shrinkToFit="1"/>
    </xf>
    <xf numFmtId="0" fontId="43" fillId="0" borderId="72" xfId="0" applyFont="1" applyBorder="1" applyAlignment="1">
      <alignment horizontal="center" vertical="center"/>
    </xf>
    <xf numFmtId="0" fontId="43" fillId="0" borderId="50" xfId="0" applyFont="1" applyBorder="1" applyAlignment="1">
      <alignment horizontal="center" vertical="center"/>
    </xf>
    <xf numFmtId="0" fontId="68" fillId="0" borderId="61" xfId="0" applyFont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8" fillId="0" borderId="47" xfId="0" applyFont="1" applyBorder="1" applyAlignment="1">
      <alignment horizontal="center" vertical="center"/>
    </xf>
    <xf numFmtId="0" fontId="39" fillId="0" borderId="61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79" fillId="0" borderId="61" xfId="0" applyFont="1" applyBorder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79" fillId="0" borderId="47" xfId="0" applyFont="1" applyBorder="1" applyAlignment="1">
      <alignment horizontal="center" vertical="center"/>
    </xf>
    <xf numFmtId="0" fontId="41" fillId="0" borderId="65" xfId="0" applyFont="1" applyBorder="1" applyAlignment="1">
      <alignment horizontal="center" vertical="center" shrinkToFit="1"/>
    </xf>
    <xf numFmtId="0" fontId="41" fillId="0" borderId="45" xfId="0" applyFont="1" applyBorder="1" applyAlignment="1">
      <alignment horizontal="center" vertical="center" shrinkToFit="1"/>
    </xf>
    <xf numFmtId="0" fontId="42" fillId="0" borderId="66" xfId="0" applyFont="1" applyBorder="1" applyAlignment="1">
      <alignment horizontal="center" vertical="center" shrinkToFit="1"/>
    </xf>
    <xf numFmtId="0" fontId="43" fillId="0" borderId="75" xfId="0" applyFont="1" applyBorder="1" applyAlignment="1">
      <alignment horizontal="center" vertical="center" shrinkToFit="1"/>
    </xf>
    <xf numFmtId="0" fontId="41" fillId="0" borderId="76" xfId="0" applyFont="1" applyBorder="1" applyAlignment="1">
      <alignment horizontal="center" vertical="center" shrinkToFit="1"/>
    </xf>
    <xf numFmtId="0" fontId="41" fillId="0" borderId="48" xfId="0" applyFont="1" applyBorder="1" applyAlignment="1">
      <alignment horizontal="center" vertical="center" shrinkToFit="1"/>
    </xf>
    <xf numFmtId="0" fontId="41" fillId="0" borderId="55" xfId="0" applyFont="1" applyBorder="1" applyAlignment="1">
      <alignment horizontal="center" vertical="center"/>
    </xf>
    <xf numFmtId="0" fontId="41" fillId="0" borderId="73" xfId="0" applyFont="1" applyBorder="1" applyAlignment="1">
      <alignment horizontal="center" vertical="center"/>
    </xf>
    <xf numFmtId="0" fontId="41" fillId="0" borderId="77" xfId="0" applyFont="1" applyBorder="1" applyAlignment="1">
      <alignment horizontal="center" vertical="center"/>
    </xf>
    <xf numFmtId="0" fontId="44" fillId="0" borderId="57" xfId="0" applyFont="1" applyBorder="1" applyAlignment="1">
      <alignment horizontal="center" vertical="center"/>
    </xf>
    <xf numFmtId="0" fontId="44" fillId="0" borderId="74" xfId="0" applyFont="1" applyBorder="1" applyAlignment="1">
      <alignment horizontal="center" vertical="center"/>
    </xf>
    <xf numFmtId="0" fontId="44" fillId="0" borderId="56" xfId="0" applyFont="1" applyBorder="1" applyAlignment="1">
      <alignment horizontal="right" vertical="center"/>
    </xf>
    <xf numFmtId="0" fontId="44" fillId="0" borderId="68" xfId="0" applyFont="1" applyBorder="1" applyAlignment="1">
      <alignment horizontal="right" vertical="center"/>
    </xf>
    <xf numFmtId="0" fontId="44" fillId="0" borderId="78" xfId="0" applyFont="1" applyBorder="1" applyAlignment="1">
      <alignment horizontal="right" vertical="center" shrinkToFit="1"/>
    </xf>
    <xf numFmtId="0" fontId="44" fillId="0" borderId="68" xfId="0" applyFont="1" applyBorder="1" applyAlignment="1">
      <alignment horizontal="right" vertical="center" shrinkToFit="1"/>
    </xf>
    <xf numFmtId="0" fontId="44" fillId="0" borderId="60" xfId="0" applyFont="1" applyBorder="1" applyAlignment="1">
      <alignment horizontal="center" vertical="center"/>
    </xf>
    <xf numFmtId="0" fontId="41" fillId="0" borderId="56" xfId="0" applyFont="1" applyBorder="1" applyAlignment="1">
      <alignment horizontal="right" vertical="center"/>
    </xf>
    <xf numFmtId="0" fontId="41" fillId="0" borderId="79" xfId="0" applyFont="1" applyBorder="1" applyAlignment="1">
      <alignment horizontal="right" vertical="center"/>
    </xf>
    <xf numFmtId="0" fontId="41" fillId="0" borderId="57" xfId="0" applyFont="1" applyBorder="1" applyAlignment="1">
      <alignment horizontal="center" vertical="center"/>
    </xf>
    <xf numFmtId="0" fontId="41" fillId="0" borderId="48" xfId="0" applyFont="1" applyBorder="1" applyAlignment="1">
      <alignment horizontal="center" vertical="center"/>
    </xf>
    <xf numFmtId="188" fontId="68" fillId="0" borderId="61" xfId="0" applyNumberFormat="1" applyFont="1" applyBorder="1" applyAlignment="1">
      <alignment horizontal="center" vertical="center"/>
    </xf>
    <xf numFmtId="188" fontId="68" fillId="0" borderId="0" xfId="0" applyNumberFormat="1" applyFont="1" applyAlignment="1">
      <alignment horizontal="center" vertical="center"/>
    </xf>
    <xf numFmtId="188" fontId="68" fillId="0" borderId="47" xfId="0" applyNumberFormat="1" applyFont="1" applyBorder="1" applyAlignment="1">
      <alignment horizontal="center" vertical="center"/>
    </xf>
    <xf numFmtId="0" fontId="42" fillId="0" borderId="77" xfId="0" applyFont="1" applyBorder="1" applyAlignment="1">
      <alignment horizontal="center" vertical="center" shrinkToFit="1"/>
    </xf>
    <xf numFmtId="0" fontId="42" fillId="0" borderId="87" xfId="0" applyFont="1" applyBorder="1" applyAlignment="1">
      <alignment horizontal="center" vertical="center" shrinkToFit="1"/>
    </xf>
    <xf numFmtId="0" fontId="41" fillId="0" borderId="75" xfId="0" applyFont="1" applyBorder="1" applyAlignment="1">
      <alignment horizontal="center" vertical="center" shrinkToFit="1"/>
    </xf>
    <xf numFmtId="2" fontId="70" fillId="0" borderId="2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0D0D1B0-CCF9-4EC1-8089-819A3912C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31750</xdr:colOff>
      <xdr:row>37</xdr:row>
      <xdr:rowOff>111125</xdr:rowOff>
    </xdr:from>
    <xdr:to>
      <xdr:col>25</xdr:col>
      <xdr:colOff>277814</xdr:colOff>
      <xdr:row>37</xdr:row>
      <xdr:rowOff>119062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EDD3C533-E3A7-401A-8538-6D197DF591C5}"/>
            </a:ext>
          </a:extLst>
        </xdr:cNvPr>
        <xdr:cNvCxnSpPr/>
      </xdr:nvCxnSpPr>
      <xdr:spPr bwMode="auto">
        <a:xfrm flipH="1">
          <a:off x="6921500" y="7627938"/>
          <a:ext cx="246064" cy="7937"/>
        </a:xfrm>
        <a:prstGeom prst="straightConnector1">
          <a:avLst/>
        </a:prstGeom>
        <a:ln>
          <a:headEnd type="none" w="med" len="med"/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7247614-28F1-4D5F-B79B-7DCBD0874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D256BE5-7C63-4D3B-852A-B783D1603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9275B51-D620-4249-A3BF-AAE37206F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3873827-5709-4298-A198-FC0372FB8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20E6496-DFBC-45D1-A799-55188A76A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69EDC1C-29D8-43AB-9CEC-A8C34D738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71FC761-9DC1-4229-B968-40FBBD8E7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AC8831A-A304-4CA0-9BE9-021A0A770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FD2258E-7A75-44E1-9D58-9BADF7BE4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1AD5350-818C-4276-87CA-1D2890AEF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3BC4BC0-8E75-4BAC-ADC5-1B5017159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1385688-F62B-4E36-9CE6-F3E351800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8278360-956C-4112-95A7-F5A74DCED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O59"/>
  <sheetViews>
    <sheetView topLeftCell="A23" zoomScale="120" zoomScaleNormal="120" workbookViewId="0">
      <selection activeCell="E16" sqref="E16"/>
    </sheetView>
  </sheetViews>
  <sheetFormatPr defaultColWidth="9.140625" defaultRowHeight="15" customHeight="1" x14ac:dyDescent="0.5"/>
  <cols>
    <col min="1" max="1" width="3.5703125" style="111" customWidth="1"/>
    <col min="2" max="2" width="9.7109375" style="112" customWidth="1"/>
    <col min="3" max="3" width="3.140625" style="113" customWidth="1"/>
    <col min="4" max="4" width="9.42578125" style="114" customWidth="1"/>
    <col min="5" max="5" width="11" style="114" customWidth="1"/>
    <col min="6" max="6" width="5.7109375" style="114" customWidth="1"/>
    <col min="7" max="7" width="5.140625" style="111" customWidth="1"/>
    <col min="8" max="24" width="3" style="111" customWidth="1"/>
    <col min="25" max="25" width="4.7109375" style="111" customWidth="1"/>
    <col min="26" max="26" width="9.140625" style="111"/>
    <col min="27" max="27" width="13.85546875" style="634" bestFit="1" customWidth="1"/>
    <col min="28" max="16384" width="9.140625" style="111"/>
  </cols>
  <sheetData>
    <row r="1" spans="1:41" s="12" customFormat="1" ht="18" customHeight="1" x14ac:dyDescent="0.5">
      <c r="B1" s="169" t="s">
        <v>55</v>
      </c>
      <c r="C1" s="170"/>
      <c r="D1" s="171"/>
      <c r="E1" s="172" t="str">
        <f>'ยอด ม.5'!D1</f>
        <v xml:space="preserve">      ภาคเรียนที่ 1  ปีการศึกษา 2569</v>
      </c>
      <c r="F1" s="14"/>
      <c r="L1" s="12" t="s">
        <v>25</v>
      </c>
      <c r="Q1" s="12" t="str">
        <f>'ยอด ม.5'!B4</f>
        <v>นายเสฎฐวุฒิ  เพ็งเจริญ</v>
      </c>
      <c r="AA1" s="625"/>
    </row>
    <row r="2" spans="1:41" s="12" customFormat="1" ht="18" customHeight="1" x14ac:dyDescent="0.5">
      <c r="B2" s="173" t="s">
        <v>46</v>
      </c>
      <c r="C2" s="170"/>
      <c r="D2" s="171"/>
      <c r="E2" s="172" t="s">
        <v>56</v>
      </c>
      <c r="L2" s="12" t="s">
        <v>47</v>
      </c>
      <c r="Q2" s="12" t="str">
        <f>'ยอด ม.5'!B5</f>
        <v>Ms.Alba Serra Arroyes</v>
      </c>
      <c r="AA2" s="625"/>
    </row>
    <row r="3" spans="1:41" s="13" customFormat="1" ht="17.25" customHeight="1" x14ac:dyDescent="0.5">
      <c r="A3" s="14" t="s">
        <v>79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  <c r="AA3" s="626"/>
    </row>
    <row r="4" spans="1:41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74" t="s">
        <v>49</v>
      </c>
      <c r="V4" s="804">
        <f>'ยอด ม.5'!F4</f>
        <v>734</v>
      </c>
      <c r="W4" s="804"/>
      <c r="X4" s="175"/>
      <c r="AA4" s="626"/>
    </row>
    <row r="5" spans="1:41" s="79" customFormat="1" ht="18" customHeight="1" x14ac:dyDescent="0.5">
      <c r="A5" s="805" t="s">
        <v>0</v>
      </c>
      <c r="B5" s="807" t="s">
        <v>1</v>
      </c>
      <c r="C5" s="809" t="s">
        <v>2</v>
      </c>
      <c r="D5" s="811" t="s">
        <v>9</v>
      </c>
      <c r="E5" s="813" t="s">
        <v>4</v>
      </c>
      <c r="F5" s="805" t="s">
        <v>40</v>
      </c>
      <c r="G5" s="816" t="s">
        <v>3</v>
      </c>
      <c r="H5" s="176"/>
      <c r="I5" s="177"/>
      <c r="J5" s="818"/>
      <c r="K5" s="177"/>
      <c r="L5" s="818"/>
      <c r="M5" s="177"/>
      <c r="N5" s="178"/>
      <c r="O5" s="178"/>
      <c r="P5" s="178"/>
      <c r="Q5" s="178"/>
      <c r="R5" s="178"/>
      <c r="S5" s="178"/>
      <c r="T5" s="178"/>
      <c r="U5" s="178"/>
      <c r="V5" s="178"/>
      <c r="W5" s="179"/>
      <c r="X5" s="180"/>
      <c r="AA5" s="627"/>
    </row>
    <row r="6" spans="1:41" s="79" customFormat="1" ht="18" customHeight="1" x14ac:dyDescent="0.5">
      <c r="A6" s="806"/>
      <c r="B6" s="808"/>
      <c r="C6" s="810"/>
      <c r="D6" s="812"/>
      <c r="E6" s="814"/>
      <c r="F6" s="815"/>
      <c r="G6" s="817"/>
      <c r="H6" s="181"/>
      <c r="I6" s="182"/>
      <c r="J6" s="819"/>
      <c r="K6" s="182"/>
      <c r="L6" s="819"/>
      <c r="M6" s="182"/>
      <c r="N6" s="183"/>
      <c r="O6" s="183"/>
      <c r="P6" s="183"/>
      <c r="Q6" s="183"/>
      <c r="R6" s="183"/>
      <c r="S6" s="183"/>
      <c r="T6" s="183"/>
      <c r="U6" s="183"/>
      <c r="V6" s="183"/>
      <c r="W6" s="184"/>
      <c r="X6" s="185"/>
      <c r="AA6" s="627"/>
    </row>
    <row r="7" spans="1:41" s="83" customFormat="1" ht="15.75" customHeight="1" x14ac:dyDescent="0.5">
      <c r="A7" s="85">
        <v>1</v>
      </c>
      <c r="B7" s="16">
        <v>42904</v>
      </c>
      <c r="C7" s="411" t="s">
        <v>100</v>
      </c>
      <c r="D7" s="621" t="s">
        <v>200</v>
      </c>
      <c r="E7" s="622" t="s">
        <v>201</v>
      </c>
      <c r="F7" s="685" t="s">
        <v>85</v>
      </c>
      <c r="G7" s="20" t="s">
        <v>16</v>
      </c>
      <c r="H7" s="686"/>
      <c r="I7" s="21"/>
      <c r="J7" s="414"/>
      <c r="K7" s="415"/>
      <c r="L7" s="415"/>
      <c r="M7" s="415"/>
      <c r="N7" s="21"/>
      <c r="O7" s="86"/>
      <c r="P7" s="86"/>
      <c r="Q7" s="87"/>
      <c r="R7" s="87"/>
      <c r="S7" s="87"/>
      <c r="T7" s="87"/>
      <c r="U7" s="87"/>
      <c r="V7" s="87"/>
      <c r="W7" s="87"/>
      <c r="X7" s="88"/>
      <c r="Z7" s="84"/>
      <c r="AA7" s="628"/>
    </row>
    <row r="8" spans="1:41" s="83" customFormat="1" ht="15.75" customHeight="1" x14ac:dyDescent="0.5">
      <c r="A8" s="89">
        <v>2</v>
      </c>
      <c r="B8" s="25">
        <v>42908</v>
      </c>
      <c r="C8" s="53" t="s">
        <v>100</v>
      </c>
      <c r="D8" s="54" t="s">
        <v>202</v>
      </c>
      <c r="E8" s="55" t="s">
        <v>203</v>
      </c>
      <c r="F8" s="687"/>
      <c r="G8" s="24" t="s">
        <v>17</v>
      </c>
      <c r="H8" s="688"/>
      <c r="I8" s="29"/>
      <c r="J8" s="416"/>
      <c r="K8" s="417"/>
      <c r="L8" s="417"/>
      <c r="M8" s="417"/>
      <c r="N8" s="29"/>
      <c r="O8" s="90"/>
      <c r="P8" s="90"/>
      <c r="Q8" s="91"/>
      <c r="R8" s="91"/>
      <c r="S8" s="91"/>
      <c r="T8" s="91"/>
      <c r="U8" s="91"/>
      <c r="V8" s="91"/>
      <c r="W8" s="91"/>
      <c r="X8" s="93"/>
      <c r="Z8" s="84"/>
      <c r="AA8" s="629"/>
    </row>
    <row r="9" spans="1:41" s="83" customFormat="1" ht="15.75" customHeight="1" x14ac:dyDescent="0.5">
      <c r="A9" s="89">
        <v>3</v>
      </c>
      <c r="B9" s="25">
        <v>42993</v>
      </c>
      <c r="C9" s="53" t="s">
        <v>100</v>
      </c>
      <c r="D9" s="54" t="s">
        <v>121</v>
      </c>
      <c r="E9" s="55" t="s">
        <v>205</v>
      </c>
      <c r="F9" s="687" t="s">
        <v>102</v>
      </c>
      <c r="G9" s="24" t="s">
        <v>15</v>
      </c>
      <c r="H9" s="71"/>
      <c r="I9" s="29"/>
      <c r="J9" s="416"/>
      <c r="K9" s="417"/>
      <c r="L9" s="417"/>
      <c r="M9" s="417"/>
      <c r="N9" s="29"/>
      <c r="O9" s="90"/>
      <c r="P9" s="90"/>
      <c r="Q9" s="91"/>
      <c r="R9" s="91"/>
      <c r="S9" s="91"/>
      <c r="T9" s="91"/>
      <c r="U9" s="91"/>
      <c r="V9" s="91"/>
      <c r="W9" s="91"/>
      <c r="X9" s="93"/>
      <c r="Z9" s="84"/>
      <c r="AA9" s="629"/>
    </row>
    <row r="10" spans="1:41" s="83" customFormat="1" ht="15.75" customHeight="1" x14ac:dyDescent="0.5">
      <c r="A10" s="89">
        <v>4</v>
      </c>
      <c r="B10" s="25">
        <v>43004</v>
      </c>
      <c r="C10" s="53" t="s">
        <v>100</v>
      </c>
      <c r="D10" s="54" t="s">
        <v>206</v>
      </c>
      <c r="E10" s="55" t="s">
        <v>207</v>
      </c>
      <c r="F10" s="687" t="s">
        <v>85</v>
      </c>
      <c r="G10" s="24" t="s">
        <v>16</v>
      </c>
      <c r="H10" s="71"/>
      <c r="I10" s="29"/>
      <c r="J10" s="416"/>
      <c r="K10" s="417"/>
      <c r="L10" s="417"/>
      <c r="M10" s="417"/>
      <c r="N10" s="29"/>
      <c r="O10" s="90"/>
      <c r="P10" s="90"/>
      <c r="Q10" s="91"/>
      <c r="R10" s="91"/>
      <c r="S10" s="91"/>
      <c r="T10" s="91"/>
      <c r="U10" s="91"/>
      <c r="V10" s="91"/>
      <c r="W10" s="91"/>
      <c r="X10" s="93"/>
      <c r="Z10" s="84"/>
      <c r="AA10" s="629"/>
      <c r="AC10" s="94"/>
      <c r="AL10" s="84"/>
      <c r="AN10" s="84"/>
      <c r="AO10" s="95"/>
    </row>
    <row r="11" spans="1:41" s="83" customFormat="1" ht="15.75" customHeight="1" x14ac:dyDescent="0.5">
      <c r="A11" s="96">
        <v>5</v>
      </c>
      <c r="B11" s="35">
        <v>43031</v>
      </c>
      <c r="C11" s="667" t="s">
        <v>100</v>
      </c>
      <c r="D11" s="304" t="s">
        <v>208</v>
      </c>
      <c r="E11" s="305" t="s">
        <v>209</v>
      </c>
      <c r="F11" s="689" t="s">
        <v>102</v>
      </c>
      <c r="G11" s="34" t="s">
        <v>17</v>
      </c>
      <c r="H11" s="72"/>
      <c r="I11" s="39"/>
      <c r="J11" s="418"/>
      <c r="K11" s="419"/>
      <c r="L11" s="419"/>
      <c r="M11" s="419"/>
      <c r="N11" s="39"/>
      <c r="O11" s="97"/>
      <c r="P11" s="97"/>
      <c r="Q11" s="98"/>
      <c r="R11" s="98"/>
      <c r="S11" s="98"/>
      <c r="T11" s="98"/>
      <c r="U11" s="98"/>
      <c r="V11" s="98"/>
      <c r="W11" s="98"/>
      <c r="X11" s="99"/>
      <c r="Z11" s="84"/>
      <c r="AA11" s="629"/>
      <c r="AC11" s="94"/>
      <c r="AL11" s="84"/>
      <c r="AN11" s="84"/>
      <c r="AO11" s="95"/>
    </row>
    <row r="12" spans="1:41" s="83" customFormat="1" ht="15.75" customHeight="1" x14ac:dyDescent="0.5">
      <c r="A12" s="85">
        <v>6</v>
      </c>
      <c r="B12" s="16">
        <v>43037</v>
      </c>
      <c r="C12" s="411" t="s">
        <v>100</v>
      </c>
      <c r="D12" s="621" t="s">
        <v>210</v>
      </c>
      <c r="E12" s="622" t="s">
        <v>211</v>
      </c>
      <c r="F12" s="685" t="s">
        <v>85</v>
      </c>
      <c r="G12" s="20" t="s">
        <v>13</v>
      </c>
      <c r="H12" s="70"/>
      <c r="I12" s="21"/>
      <c r="J12" s="414"/>
      <c r="K12" s="415"/>
      <c r="L12" s="415"/>
      <c r="M12" s="415"/>
      <c r="N12" s="21"/>
      <c r="O12" s="86"/>
      <c r="P12" s="86"/>
      <c r="Q12" s="87"/>
      <c r="R12" s="87"/>
      <c r="S12" s="87"/>
      <c r="T12" s="87"/>
      <c r="U12" s="87"/>
      <c r="V12" s="87"/>
      <c r="W12" s="87"/>
      <c r="X12" s="88"/>
      <c r="Z12" s="84"/>
      <c r="AA12" s="629"/>
      <c r="AC12" s="94"/>
      <c r="AL12" s="84"/>
      <c r="AN12" s="84"/>
      <c r="AO12" s="95"/>
    </row>
    <row r="13" spans="1:41" s="83" customFormat="1" ht="16.149999999999999" customHeight="1" x14ac:dyDescent="0.5">
      <c r="A13" s="89">
        <v>7</v>
      </c>
      <c r="B13" s="25">
        <v>43155</v>
      </c>
      <c r="C13" s="53" t="s">
        <v>100</v>
      </c>
      <c r="D13" s="54" t="s">
        <v>155</v>
      </c>
      <c r="E13" s="55" t="s">
        <v>212</v>
      </c>
      <c r="F13" s="687" t="s">
        <v>85</v>
      </c>
      <c r="G13" s="24" t="s">
        <v>15</v>
      </c>
      <c r="H13" s="71"/>
      <c r="I13" s="29"/>
      <c r="J13" s="416"/>
      <c r="K13" s="417"/>
      <c r="L13" s="417"/>
      <c r="M13" s="417"/>
      <c r="N13" s="29"/>
      <c r="O13" s="90"/>
      <c r="P13" s="90"/>
      <c r="Q13" s="91"/>
      <c r="R13" s="91"/>
      <c r="S13" s="91"/>
      <c r="T13" s="91"/>
      <c r="U13" s="91"/>
      <c r="V13" s="91"/>
      <c r="W13" s="91"/>
      <c r="X13" s="93"/>
      <c r="Z13" s="84"/>
      <c r="AA13" s="629"/>
      <c r="AC13" s="94"/>
      <c r="AL13" s="84"/>
      <c r="AN13" s="84"/>
      <c r="AO13" s="95"/>
    </row>
    <row r="14" spans="1:41" s="83" customFormat="1" ht="16.149999999999999" customHeight="1" x14ac:dyDescent="0.5">
      <c r="A14" s="89">
        <v>8</v>
      </c>
      <c r="B14" s="25">
        <v>43165</v>
      </c>
      <c r="C14" s="53" t="s">
        <v>100</v>
      </c>
      <c r="D14" s="54" t="s">
        <v>213</v>
      </c>
      <c r="E14" s="55" t="s">
        <v>214</v>
      </c>
      <c r="F14" s="687" t="s">
        <v>85</v>
      </c>
      <c r="G14" s="24" t="s">
        <v>16</v>
      </c>
      <c r="H14" s="71"/>
      <c r="I14" s="29"/>
      <c r="J14" s="416"/>
      <c r="K14" s="417"/>
      <c r="L14" s="417"/>
      <c r="M14" s="417"/>
      <c r="N14" s="29"/>
      <c r="O14" s="90"/>
      <c r="P14" s="90"/>
      <c r="Q14" s="91"/>
      <c r="R14" s="91"/>
      <c r="S14" s="91"/>
      <c r="T14" s="91"/>
      <c r="U14" s="91"/>
      <c r="V14" s="91"/>
      <c r="W14" s="91"/>
      <c r="X14" s="93"/>
      <c r="Z14" s="84"/>
      <c r="AA14" s="629"/>
      <c r="AC14" s="94"/>
      <c r="AL14" s="84"/>
      <c r="AN14" s="84"/>
      <c r="AO14" s="95"/>
    </row>
    <row r="15" spans="1:41" s="83" customFormat="1" ht="16.149999999999999" customHeight="1" x14ac:dyDescent="0.5">
      <c r="A15" s="89">
        <v>9</v>
      </c>
      <c r="B15" s="25">
        <v>43166</v>
      </c>
      <c r="C15" s="53" t="s">
        <v>100</v>
      </c>
      <c r="D15" s="54" t="s">
        <v>215</v>
      </c>
      <c r="E15" s="55" t="s">
        <v>216</v>
      </c>
      <c r="F15" s="687" t="s">
        <v>85</v>
      </c>
      <c r="G15" s="24" t="s">
        <v>17</v>
      </c>
      <c r="H15" s="71"/>
      <c r="I15" s="29"/>
      <c r="J15" s="416"/>
      <c r="K15" s="417"/>
      <c r="L15" s="417"/>
      <c r="M15" s="417"/>
      <c r="N15" s="73"/>
      <c r="O15" s="90"/>
      <c r="P15" s="90"/>
      <c r="Q15" s="91"/>
      <c r="R15" s="91"/>
      <c r="S15" s="91"/>
      <c r="T15" s="91"/>
      <c r="U15" s="91"/>
      <c r="V15" s="91"/>
      <c r="W15" s="91"/>
      <c r="X15" s="93"/>
      <c r="Z15" s="84"/>
      <c r="AA15" s="629"/>
      <c r="AC15" s="94"/>
      <c r="AL15" s="84"/>
      <c r="AN15" s="84"/>
      <c r="AO15" s="95"/>
    </row>
    <row r="16" spans="1:41" s="83" customFormat="1" ht="16.149999999999999" customHeight="1" x14ac:dyDescent="0.5">
      <c r="A16" s="96">
        <v>10</v>
      </c>
      <c r="B16" s="35">
        <v>43168</v>
      </c>
      <c r="C16" s="667" t="s">
        <v>100</v>
      </c>
      <c r="D16" s="304" t="s">
        <v>217</v>
      </c>
      <c r="E16" s="305" t="s">
        <v>218</v>
      </c>
      <c r="F16" s="689" t="s">
        <v>85</v>
      </c>
      <c r="G16" s="34" t="s">
        <v>13</v>
      </c>
      <c r="H16" s="72"/>
      <c r="I16" s="39"/>
      <c r="J16" s="418"/>
      <c r="K16" s="419"/>
      <c r="L16" s="419"/>
      <c r="M16" s="419"/>
      <c r="N16" s="39"/>
      <c r="O16" s="97"/>
      <c r="P16" s="97"/>
      <c r="Q16" s="98"/>
      <c r="R16" s="98"/>
      <c r="S16" s="98"/>
      <c r="T16" s="98"/>
      <c r="U16" s="98"/>
      <c r="V16" s="98"/>
      <c r="W16" s="98"/>
      <c r="X16" s="99"/>
      <c r="Z16" s="84"/>
      <c r="AA16" s="629"/>
      <c r="AC16" s="94"/>
      <c r="AL16" s="84"/>
      <c r="AN16" s="84"/>
      <c r="AO16" s="95"/>
    </row>
    <row r="17" spans="1:41" s="83" customFormat="1" ht="16.149999999999999" customHeight="1" x14ac:dyDescent="0.5">
      <c r="A17" s="85">
        <v>11</v>
      </c>
      <c r="B17" s="16">
        <v>44987</v>
      </c>
      <c r="C17" s="411" t="s">
        <v>100</v>
      </c>
      <c r="D17" s="621" t="s">
        <v>219</v>
      </c>
      <c r="E17" s="622" t="s">
        <v>220</v>
      </c>
      <c r="F17" s="685" t="s">
        <v>102</v>
      </c>
      <c r="G17" s="20" t="s">
        <v>14</v>
      </c>
      <c r="H17" s="70"/>
      <c r="I17" s="21"/>
      <c r="J17" s="414"/>
      <c r="K17" s="415"/>
      <c r="L17" s="415"/>
      <c r="M17" s="415"/>
      <c r="N17" s="44"/>
      <c r="O17" s="100"/>
      <c r="P17" s="100"/>
      <c r="Q17" s="87"/>
      <c r="R17" s="87"/>
      <c r="S17" s="87"/>
      <c r="T17" s="87"/>
      <c r="U17" s="87"/>
      <c r="V17" s="87"/>
      <c r="W17" s="87"/>
      <c r="X17" s="88"/>
      <c r="Z17" s="84"/>
      <c r="AA17" s="629"/>
      <c r="AC17" s="94"/>
      <c r="AL17" s="84"/>
      <c r="AN17" s="84"/>
      <c r="AO17" s="95"/>
    </row>
    <row r="18" spans="1:41" s="83" customFormat="1" ht="16.149999999999999" customHeight="1" x14ac:dyDescent="0.5">
      <c r="A18" s="89">
        <v>12</v>
      </c>
      <c r="B18" s="25">
        <v>44988</v>
      </c>
      <c r="C18" s="53" t="s">
        <v>100</v>
      </c>
      <c r="D18" s="54" t="s">
        <v>221</v>
      </c>
      <c r="E18" s="55" t="s">
        <v>174</v>
      </c>
      <c r="F18" s="687" t="s">
        <v>103</v>
      </c>
      <c r="G18" s="24" t="s">
        <v>15</v>
      </c>
      <c r="H18" s="71"/>
      <c r="I18" s="29"/>
      <c r="J18" s="416"/>
      <c r="K18" s="417"/>
      <c r="L18" s="417"/>
      <c r="M18" s="417"/>
      <c r="N18" s="31"/>
      <c r="O18" s="92"/>
      <c r="P18" s="92"/>
      <c r="Q18" s="91"/>
      <c r="R18" s="91"/>
      <c r="S18" s="91"/>
      <c r="T18" s="91"/>
      <c r="U18" s="91"/>
      <c r="V18" s="91"/>
      <c r="W18" s="91"/>
      <c r="X18" s="93"/>
      <c r="Z18" s="298"/>
      <c r="AA18" s="630"/>
      <c r="AC18" s="94"/>
      <c r="AL18" s="84"/>
      <c r="AN18" s="84"/>
      <c r="AO18" s="95"/>
    </row>
    <row r="19" spans="1:41" s="83" customFormat="1" ht="16.149999999999999" customHeight="1" x14ac:dyDescent="0.5">
      <c r="A19" s="89">
        <v>13</v>
      </c>
      <c r="B19" s="25">
        <v>44989</v>
      </c>
      <c r="C19" s="53" t="s">
        <v>100</v>
      </c>
      <c r="D19" s="690" t="s">
        <v>222</v>
      </c>
      <c r="E19" s="55" t="s">
        <v>223</v>
      </c>
      <c r="F19" s="687" t="s">
        <v>102</v>
      </c>
      <c r="G19" s="24" t="s">
        <v>16</v>
      </c>
      <c r="H19" s="691"/>
      <c r="I19" s="29"/>
      <c r="J19" s="416"/>
      <c r="K19" s="417"/>
      <c r="L19" s="417"/>
      <c r="M19" s="417"/>
      <c r="N19" s="29"/>
      <c r="O19" s="90"/>
      <c r="P19" s="90"/>
      <c r="Q19" s="91"/>
      <c r="R19" s="91"/>
      <c r="S19" s="91"/>
      <c r="T19" s="91"/>
      <c r="U19" s="91"/>
      <c r="V19" s="91"/>
      <c r="W19" s="91"/>
      <c r="X19" s="93"/>
      <c r="Z19" s="298"/>
      <c r="AA19" s="630"/>
      <c r="AC19" s="94"/>
      <c r="AL19" s="84"/>
      <c r="AN19" s="84"/>
      <c r="AO19" s="95"/>
    </row>
    <row r="20" spans="1:41" s="83" customFormat="1" ht="16.149999999999999" customHeight="1" x14ac:dyDescent="0.5">
      <c r="A20" s="89">
        <v>14</v>
      </c>
      <c r="B20" s="795">
        <v>45691</v>
      </c>
      <c r="C20" s="763" t="s">
        <v>100</v>
      </c>
      <c r="D20" s="764" t="s">
        <v>1013</v>
      </c>
      <c r="E20" s="765" t="s">
        <v>1014</v>
      </c>
      <c r="F20" s="766"/>
      <c r="G20" s="767" t="s">
        <v>14</v>
      </c>
      <c r="H20" s="783" t="s">
        <v>1022</v>
      </c>
      <c r="I20" s="51"/>
      <c r="J20" s="420"/>
      <c r="K20" s="421"/>
      <c r="L20" s="417"/>
      <c r="M20" s="417"/>
      <c r="N20" s="29"/>
      <c r="O20" s="90"/>
      <c r="P20" s="90"/>
      <c r="Q20" s="91"/>
      <c r="R20" s="91"/>
      <c r="S20" s="91"/>
      <c r="T20" s="91"/>
      <c r="U20" s="91"/>
      <c r="V20" s="91"/>
      <c r="W20" s="91"/>
      <c r="X20" s="93"/>
      <c r="Z20" s="298"/>
      <c r="AA20" s="630"/>
      <c r="AC20" s="94"/>
      <c r="AL20" s="84"/>
      <c r="AN20" s="84"/>
      <c r="AO20" s="95"/>
    </row>
    <row r="21" spans="1:41" s="83" customFormat="1" ht="16.149999999999999" customHeight="1" x14ac:dyDescent="0.5">
      <c r="A21" s="96">
        <v>15</v>
      </c>
      <c r="B21" s="606">
        <v>45692</v>
      </c>
      <c r="C21" s="598" t="s">
        <v>100</v>
      </c>
      <c r="D21" s="599" t="s">
        <v>1035</v>
      </c>
      <c r="E21" s="600" t="s">
        <v>1015</v>
      </c>
      <c r="F21" s="601"/>
      <c r="G21" s="608" t="s">
        <v>13</v>
      </c>
      <c r="H21" s="783" t="s">
        <v>1022</v>
      </c>
      <c r="I21" s="51"/>
      <c r="J21" s="420"/>
      <c r="K21" s="421"/>
      <c r="L21" s="436"/>
      <c r="M21" s="419"/>
      <c r="N21" s="39"/>
      <c r="O21" s="97"/>
      <c r="P21" s="97"/>
      <c r="Q21" s="98"/>
      <c r="R21" s="98"/>
      <c r="S21" s="98"/>
      <c r="T21" s="98"/>
      <c r="U21" s="98"/>
      <c r="V21" s="98"/>
      <c r="W21" s="98"/>
      <c r="X21" s="99"/>
      <c r="Z21" s="298"/>
      <c r="AA21" s="630"/>
      <c r="AC21" s="94"/>
      <c r="AL21" s="84"/>
      <c r="AN21" s="84"/>
      <c r="AO21" s="95"/>
    </row>
    <row r="22" spans="1:41" s="83" customFormat="1" ht="16.149999999999999" customHeight="1" x14ac:dyDescent="0.5">
      <c r="A22" s="85">
        <v>16</v>
      </c>
      <c r="B22" s="16">
        <v>42809</v>
      </c>
      <c r="C22" s="411" t="s">
        <v>106</v>
      </c>
      <c r="D22" s="621" t="s">
        <v>224</v>
      </c>
      <c r="E22" s="622" t="s">
        <v>225</v>
      </c>
      <c r="F22" s="685"/>
      <c r="G22" s="20" t="s">
        <v>17</v>
      </c>
      <c r="H22" s="692"/>
      <c r="I22" s="21"/>
      <c r="J22" s="414"/>
      <c r="K22" s="415"/>
      <c r="L22" s="415"/>
      <c r="M22" s="415"/>
      <c r="N22" s="44"/>
      <c r="O22" s="100"/>
      <c r="P22" s="100"/>
      <c r="Q22" s="87"/>
      <c r="R22" s="87"/>
      <c r="S22" s="87"/>
      <c r="T22" s="87"/>
      <c r="U22" s="87"/>
      <c r="V22" s="87"/>
      <c r="W22" s="87"/>
      <c r="X22" s="88"/>
      <c r="Z22" s="298"/>
      <c r="AA22" s="630"/>
      <c r="AC22" s="94"/>
      <c r="AL22" s="84"/>
      <c r="AN22" s="84"/>
      <c r="AO22" s="95"/>
    </row>
    <row r="23" spans="1:41" s="83" customFormat="1" ht="16.149999999999999" customHeight="1" x14ac:dyDescent="0.5">
      <c r="A23" s="89">
        <v>17</v>
      </c>
      <c r="B23" s="25">
        <v>42823</v>
      </c>
      <c r="C23" s="53" t="s">
        <v>106</v>
      </c>
      <c r="D23" s="54" t="s">
        <v>226</v>
      </c>
      <c r="E23" s="55" t="s">
        <v>227</v>
      </c>
      <c r="F23" s="687" t="s">
        <v>85</v>
      </c>
      <c r="G23" s="24" t="s">
        <v>13</v>
      </c>
      <c r="H23" s="71"/>
      <c r="I23" s="29"/>
      <c r="J23" s="416"/>
      <c r="K23" s="417"/>
      <c r="L23" s="417"/>
      <c r="M23" s="417"/>
      <c r="N23" s="31"/>
      <c r="O23" s="92"/>
      <c r="P23" s="92"/>
      <c r="Q23" s="91"/>
      <c r="R23" s="91"/>
      <c r="S23" s="91"/>
      <c r="T23" s="91"/>
      <c r="U23" s="91"/>
      <c r="V23" s="91"/>
      <c r="W23" s="91"/>
      <c r="X23" s="93"/>
      <c r="Z23" s="298"/>
      <c r="AA23" s="630"/>
      <c r="AC23" s="94"/>
      <c r="AL23" s="84"/>
      <c r="AN23" s="84"/>
      <c r="AO23" s="95"/>
    </row>
    <row r="24" spans="1:41" s="83" customFormat="1" ht="16.149999999999999" customHeight="1" x14ac:dyDescent="0.5">
      <c r="A24" s="89">
        <v>18</v>
      </c>
      <c r="B24" s="25">
        <v>42847</v>
      </c>
      <c r="C24" s="53" t="s">
        <v>106</v>
      </c>
      <c r="D24" s="54" t="s">
        <v>228</v>
      </c>
      <c r="E24" s="55" t="s">
        <v>229</v>
      </c>
      <c r="F24" s="687"/>
      <c r="G24" s="24" t="s">
        <v>14</v>
      </c>
      <c r="H24" s="71"/>
      <c r="I24" s="29"/>
      <c r="J24" s="416"/>
      <c r="K24" s="417"/>
      <c r="L24" s="417"/>
      <c r="M24" s="417"/>
      <c r="N24" s="29"/>
      <c r="O24" s="90"/>
      <c r="P24" s="90"/>
      <c r="Q24" s="91"/>
      <c r="R24" s="91"/>
      <c r="S24" s="91"/>
      <c r="T24" s="91"/>
      <c r="U24" s="91"/>
      <c r="V24" s="91"/>
      <c r="W24" s="91"/>
      <c r="X24" s="93"/>
      <c r="Z24" s="298"/>
      <c r="AA24" s="630"/>
      <c r="AC24" s="94"/>
      <c r="AL24" s="84"/>
      <c r="AN24" s="84"/>
      <c r="AO24" s="95"/>
    </row>
    <row r="25" spans="1:41" s="83" customFormat="1" ht="16.149999999999999" customHeight="1" x14ac:dyDescent="0.5">
      <c r="A25" s="89">
        <v>19</v>
      </c>
      <c r="B25" s="25">
        <v>42855</v>
      </c>
      <c r="C25" s="53" t="s">
        <v>106</v>
      </c>
      <c r="D25" s="54" t="s">
        <v>230</v>
      </c>
      <c r="E25" s="55" t="s">
        <v>231</v>
      </c>
      <c r="F25" s="687"/>
      <c r="G25" s="24" t="s">
        <v>15</v>
      </c>
      <c r="H25" s="71"/>
      <c r="I25" s="29"/>
      <c r="J25" s="416"/>
      <c r="K25" s="417"/>
      <c r="L25" s="417"/>
      <c r="M25" s="417"/>
      <c r="N25" s="29"/>
      <c r="O25" s="90"/>
      <c r="P25" s="90"/>
      <c r="Q25" s="91"/>
      <c r="R25" s="91"/>
      <c r="S25" s="91"/>
      <c r="T25" s="91"/>
      <c r="U25" s="91"/>
      <c r="V25" s="91"/>
      <c r="W25" s="91"/>
      <c r="X25" s="93"/>
      <c r="Z25" s="298"/>
      <c r="AA25" s="631"/>
      <c r="AC25" s="94"/>
      <c r="AL25" s="84"/>
      <c r="AN25" s="84"/>
      <c r="AO25" s="95"/>
    </row>
    <row r="26" spans="1:41" s="83" customFormat="1" ht="16.5" customHeight="1" x14ac:dyDescent="0.5">
      <c r="A26" s="96">
        <v>20</v>
      </c>
      <c r="B26" s="35">
        <v>42859</v>
      </c>
      <c r="C26" s="667" t="s">
        <v>106</v>
      </c>
      <c r="D26" s="304" t="s">
        <v>232</v>
      </c>
      <c r="E26" s="305" t="s">
        <v>163</v>
      </c>
      <c r="F26" s="689" t="s">
        <v>85</v>
      </c>
      <c r="G26" s="34" t="s">
        <v>16</v>
      </c>
      <c r="H26" s="72"/>
      <c r="I26" s="39"/>
      <c r="J26" s="418"/>
      <c r="K26" s="419"/>
      <c r="L26" s="419"/>
      <c r="M26" s="419"/>
      <c r="N26" s="39"/>
      <c r="O26" s="97"/>
      <c r="P26" s="97"/>
      <c r="Q26" s="98"/>
      <c r="R26" s="98"/>
      <c r="S26" s="98"/>
      <c r="T26" s="98"/>
      <c r="U26" s="98"/>
      <c r="V26" s="98"/>
      <c r="W26" s="98"/>
      <c r="X26" s="99"/>
      <c r="Z26" s="298"/>
      <c r="AA26" s="630"/>
      <c r="AC26" s="94"/>
      <c r="AL26" s="84"/>
      <c r="AN26" s="84"/>
      <c r="AO26" s="95"/>
    </row>
    <row r="27" spans="1:41" s="83" customFormat="1" ht="16.149999999999999" customHeight="1" x14ac:dyDescent="0.5">
      <c r="A27" s="85">
        <v>21</v>
      </c>
      <c r="B27" s="16">
        <v>42889</v>
      </c>
      <c r="C27" s="311" t="s">
        <v>106</v>
      </c>
      <c r="D27" s="47" t="s">
        <v>233</v>
      </c>
      <c r="E27" s="48" t="s">
        <v>234</v>
      </c>
      <c r="F27" s="693" t="s">
        <v>103</v>
      </c>
      <c r="G27" s="20" t="s">
        <v>17</v>
      </c>
      <c r="H27" s="74"/>
      <c r="I27" s="51"/>
      <c r="J27" s="420"/>
      <c r="K27" s="421"/>
      <c r="L27" s="421"/>
      <c r="M27" s="421"/>
      <c r="N27" s="49"/>
      <c r="O27" s="101"/>
      <c r="P27" s="101"/>
      <c r="Q27" s="102"/>
      <c r="R27" s="102"/>
      <c r="S27" s="102"/>
      <c r="T27" s="102"/>
      <c r="U27" s="102"/>
      <c r="V27" s="102"/>
      <c r="W27" s="102"/>
      <c r="X27" s="88"/>
      <c r="Z27" s="298"/>
      <c r="AA27" s="630"/>
      <c r="AC27" s="94"/>
      <c r="AL27" s="84"/>
      <c r="AN27" s="84"/>
      <c r="AO27" s="95"/>
    </row>
    <row r="28" spans="1:41" s="83" customFormat="1" ht="16.149999999999999" customHeight="1" x14ac:dyDescent="0.5">
      <c r="A28" s="89">
        <v>22</v>
      </c>
      <c r="B28" s="25">
        <v>42890</v>
      </c>
      <c r="C28" s="53" t="s">
        <v>106</v>
      </c>
      <c r="D28" s="54" t="s">
        <v>235</v>
      </c>
      <c r="E28" s="55" t="s">
        <v>236</v>
      </c>
      <c r="F28" s="687"/>
      <c r="G28" s="24" t="s">
        <v>13</v>
      </c>
      <c r="H28" s="71"/>
      <c r="I28" s="29"/>
      <c r="J28" s="416"/>
      <c r="K28" s="417"/>
      <c r="L28" s="417"/>
      <c r="M28" s="417"/>
      <c r="N28" s="29"/>
      <c r="O28" s="90"/>
      <c r="P28" s="90"/>
      <c r="Q28" s="91"/>
      <c r="R28" s="91"/>
      <c r="S28" s="91"/>
      <c r="T28" s="91"/>
      <c r="U28" s="91"/>
      <c r="V28" s="91"/>
      <c r="W28" s="91"/>
      <c r="X28" s="93"/>
      <c r="Z28" s="298"/>
      <c r="AA28" s="630"/>
    </row>
    <row r="29" spans="1:41" s="83" customFormat="1" ht="16.149999999999999" customHeight="1" x14ac:dyDescent="0.5">
      <c r="A29" s="89">
        <v>23</v>
      </c>
      <c r="B29" s="25">
        <v>42895</v>
      </c>
      <c r="C29" s="53" t="s">
        <v>106</v>
      </c>
      <c r="D29" s="54" t="s">
        <v>237</v>
      </c>
      <c r="E29" s="55" t="s">
        <v>238</v>
      </c>
      <c r="F29" s="687"/>
      <c r="G29" s="24" t="s">
        <v>14</v>
      </c>
      <c r="H29" s="71"/>
      <c r="I29" s="29"/>
      <c r="J29" s="416"/>
      <c r="K29" s="417"/>
      <c r="L29" s="417"/>
      <c r="M29" s="417"/>
      <c r="N29" s="29"/>
      <c r="O29" s="90"/>
      <c r="P29" s="90"/>
      <c r="Q29" s="91"/>
      <c r="R29" s="91"/>
      <c r="S29" s="91"/>
      <c r="T29" s="91"/>
      <c r="U29" s="91"/>
      <c r="V29" s="91"/>
      <c r="W29" s="91"/>
      <c r="X29" s="93"/>
      <c r="Z29" s="298"/>
      <c r="AA29" s="630"/>
    </row>
    <row r="30" spans="1:41" s="83" customFormat="1" ht="16.149999999999999" customHeight="1" x14ac:dyDescent="0.5">
      <c r="A30" s="89">
        <v>24</v>
      </c>
      <c r="B30" s="25">
        <v>42896</v>
      </c>
      <c r="C30" s="53" t="s">
        <v>106</v>
      </c>
      <c r="D30" s="54" t="s">
        <v>239</v>
      </c>
      <c r="E30" s="55" t="s">
        <v>240</v>
      </c>
      <c r="F30" s="687"/>
      <c r="G30" s="24" t="s">
        <v>15</v>
      </c>
      <c r="H30" s="71"/>
      <c r="I30" s="29"/>
      <c r="J30" s="416"/>
      <c r="K30" s="417"/>
      <c r="L30" s="417"/>
      <c r="M30" s="417"/>
      <c r="N30" s="29"/>
      <c r="O30" s="90"/>
      <c r="P30" s="90"/>
      <c r="Q30" s="91"/>
      <c r="R30" s="91"/>
      <c r="S30" s="91"/>
      <c r="T30" s="91"/>
      <c r="U30" s="91"/>
      <c r="V30" s="91"/>
      <c r="W30" s="91"/>
      <c r="X30" s="93"/>
      <c r="Z30" s="298"/>
      <c r="AA30" s="630"/>
      <c r="AC30" s="94"/>
      <c r="AL30" s="84"/>
      <c r="AN30" s="84"/>
      <c r="AO30" s="95"/>
    </row>
    <row r="31" spans="1:41" s="83" customFormat="1" ht="16.149999999999999" customHeight="1" x14ac:dyDescent="0.5">
      <c r="A31" s="96">
        <v>25</v>
      </c>
      <c r="B31" s="35">
        <v>42917</v>
      </c>
      <c r="C31" s="154" t="s">
        <v>106</v>
      </c>
      <c r="D31" s="155" t="s">
        <v>241</v>
      </c>
      <c r="E31" s="156" t="s">
        <v>242</v>
      </c>
      <c r="F31" s="694"/>
      <c r="G31" s="34" t="s">
        <v>16</v>
      </c>
      <c r="H31" s="75"/>
      <c r="I31" s="56"/>
      <c r="J31" s="422"/>
      <c r="K31" s="423"/>
      <c r="L31" s="423"/>
      <c r="M31" s="423"/>
      <c r="N31" s="56"/>
      <c r="O31" s="103"/>
      <c r="P31" s="103"/>
      <c r="Q31" s="104"/>
      <c r="R31" s="104"/>
      <c r="S31" s="104"/>
      <c r="T31" s="104"/>
      <c r="U31" s="104"/>
      <c r="V31" s="104"/>
      <c r="W31" s="104"/>
      <c r="X31" s="99"/>
      <c r="Z31" s="298"/>
      <c r="AA31" s="631"/>
      <c r="AC31" s="94"/>
      <c r="AL31" s="84"/>
      <c r="AN31" s="84"/>
      <c r="AO31" s="95"/>
    </row>
    <row r="32" spans="1:41" s="83" customFormat="1" ht="16.149999999999999" customHeight="1" x14ac:dyDescent="0.5">
      <c r="A32" s="85">
        <v>26</v>
      </c>
      <c r="B32" s="16">
        <v>42927</v>
      </c>
      <c r="C32" s="411" t="s">
        <v>106</v>
      </c>
      <c r="D32" s="621" t="s">
        <v>243</v>
      </c>
      <c r="E32" s="622" t="s">
        <v>244</v>
      </c>
      <c r="F32" s="685" t="s">
        <v>103</v>
      </c>
      <c r="G32" s="20" t="s">
        <v>17</v>
      </c>
      <c r="H32" s="70"/>
      <c r="I32" s="21"/>
      <c r="J32" s="414"/>
      <c r="K32" s="415"/>
      <c r="L32" s="415"/>
      <c r="M32" s="415"/>
      <c r="N32" s="44"/>
      <c r="O32" s="100"/>
      <c r="P32" s="100"/>
      <c r="Q32" s="87"/>
      <c r="R32" s="87"/>
      <c r="S32" s="87"/>
      <c r="T32" s="87"/>
      <c r="U32" s="87"/>
      <c r="V32" s="87"/>
      <c r="W32" s="87"/>
      <c r="X32" s="88"/>
      <c r="Z32" s="298"/>
      <c r="AA32" s="630"/>
      <c r="AC32" s="94"/>
      <c r="AL32" s="84"/>
      <c r="AN32" s="84"/>
      <c r="AO32" s="95"/>
    </row>
    <row r="33" spans="1:41" s="83" customFormat="1" ht="16.149999999999999" customHeight="1" x14ac:dyDescent="0.5">
      <c r="A33" s="89">
        <v>27</v>
      </c>
      <c r="B33" s="25">
        <v>42937</v>
      </c>
      <c r="C33" s="53" t="s">
        <v>106</v>
      </c>
      <c r="D33" s="54" t="s">
        <v>245</v>
      </c>
      <c r="E33" s="55" t="s">
        <v>246</v>
      </c>
      <c r="F33" s="687"/>
      <c r="G33" s="24" t="s">
        <v>13</v>
      </c>
      <c r="H33" s="71"/>
      <c r="I33" s="29"/>
      <c r="J33" s="416"/>
      <c r="K33" s="417"/>
      <c r="L33" s="417"/>
      <c r="M33" s="417"/>
      <c r="N33" s="29"/>
      <c r="O33" s="90"/>
      <c r="P33" s="90"/>
      <c r="Q33" s="91"/>
      <c r="R33" s="91"/>
      <c r="S33" s="91"/>
      <c r="T33" s="91"/>
      <c r="U33" s="91"/>
      <c r="V33" s="91"/>
      <c r="W33" s="91"/>
      <c r="X33" s="93"/>
      <c r="Z33" s="298"/>
      <c r="AA33" s="630"/>
      <c r="AC33" s="94"/>
      <c r="AL33" s="84"/>
      <c r="AN33" s="84"/>
      <c r="AO33" s="95"/>
    </row>
    <row r="34" spans="1:41" s="83" customFormat="1" ht="16.149999999999999" customHeight="1" x14ac:dyDescent="0.5">
      <c r="A34" s="89">
        <v>28</v>
      </c>
      <c r="B34" s="25">
        <v>42940</v>
      </c>
      <c r="C34" s="53" t="s">
        <v>106</v>
      </c>
      <c r="D34" s="54" t="s">
        <v>247</v>
      </c>
      <c r="E34" s="55" t="s">
        <v>248</v>
      </c>
      <c r="F34" s="687" t="s">
        <v>85</v>
      </c>
      <c r="G34" s="24" t="s">
        <v>14</v>
      </c>
      <c r="H34" s="71"/>
      <c r="I34" s="29"/>
      <c r="J34" s="416"/>
      <c r="K34" s="417"/>
      <c r="L34" s="417"/>
      <c r="M34" s="417"/>
      <c r="N34" s="29"/>
      <c r="O34" s="90"/>
      <c r="P34" s="90"/>
      <c r="Q34" s="91"/>
      <c r="R34" s="91"/>
      <c r="S34" s="91"/>
      <c r="T34" s="91"/>
      <c r="U34" s="91"/>
      <c r="V34" s="91"/>
      <c r="W34" s="91"/>
      <c r="X34" s="93"/>
      <c r="Z34" s="298"/>
      <c r="AA34" s="631"/>
      <c r="AC34" s="94"/>
      <c r="AL34" s="84"/>
      <c r="AN34" s="84"/>
      <c r="AO34" s="95"/>
    </row>
    <row r="35" spans="1:41" s="83" customFormat="1" ht="16.149999999999999" customHeight="1" x14ac:dyDescent="0.5">
      <c r="A35" s="89">
        <v>29</v>
      </c>
      <c r="B35" s="25">
        <v>42942</v>
      </c>
      <c r="C35" s="53" t="s">
        <v>106</v>
      </c>
      <c r="D35" s="54" t="s">
        <v>249</v>
      </c>
      <c r="E35" s="55" t="s">
        <v>250</v>
      </c>
      <c r="F35" s="687"/>
      <c r="G35" s="24" t="s">
        <v>15</v>
      </c>
      <c r="H35" s="71"/>
      <c r="I35" s="29"/>
      <c r="J35" s="416"/>
      <c r="K35" s="417"/>
      <c r="L35" s="417"/>
      <c r="M35" s="417"/>
      <c r="N35" s="29"/>
      <c r="O35" s="90"/>
      <c r="P35" s="90"/>
      <c r="Q35" s="91"/>
      <c r="R35" s="91"/>
      <c r="S35" s="91"/>
      <c r="T35" s="91"/>
      <c r="U35" s="91"/>
      <c r="V35" s="91"/>
      <c r="W35" s="91"/>
      <c r="X35" s="93"/>
      <c r="Z35" s="298"/>
      <c r="AA35" s="630"/>
      <c r="AC35" s="94"/>
      <c r="AL35" s="84"/>
      <c r="AN35" s="84"/>
      <c r="AO35" s="95"/>
    </row>
    <row r="36" spans="1:41" s="83" customFormat="1" ht="16.350000000000001" customHeight="1" x14ac:dyDescent="0.5">
      <c r="A36" s="96">
        <v>30</v>
      </c>
      <c r="B36" s="35">
        <v>43017</v>
      </c>
      <c r="C36" s="667" t="s">
        <v>106</v>
      </c>
      <c r="D36" s="304" t="s">
        <v>251</v>
      </c>
      <c r="E36" s="305" t="s">
        <v>252</v>
      </c>
      <c r="F36" s="689" t="s">
        <v>103</v>
      </c>
      <c r="G36" s="34" t="s">
        <v>16</v>
      </c>
      <c r="H36" s="72"/>
      <c r="I36" s="39"/>
      <c r="J36" s="418"/>
      <c r="K36" s="419"/>
      <c r="L36" s="419"/>
      <c r="M36" s="419"/>
      <c r="N36" s="39"/>
      <c r="O36" s="97"/>
      <c r="P36" s="97"/>
      <c r="Q36" s="98"/>
      <c r="R36" s="98"/>
      <c r="S36" s="98"/>
      <c r="T36" s="98"/>
      <c r="U36" s="98"/>
      <c r="V36" s="98"/>
      <c r="W36" s="98"/>
      <c r="X36" s="99"/>
      <c r="Z36" s="298"/>
      <c r="AA36" s="631"/>
      <c r="AC36" s="94"/>
      <c r="AL36" s="84"/>
      <c r="AN36" s="84"/>
      <c r="AO36" s="95"/>
    </row>
    <row r="37" spans="1:41" s="83" customFormat="1" ht="16.149999999999999" customHeight="1" x14ac:dyDescent="0.5">
      <c r="A37" s="85">
        <v>31</v>
      </c>
      <c r="B37" s="16">
        <v>43023</v>
      </c>
      <c r="C37" s="311" t="s">
        <v>106</v>
      </c>
      <c r="D37" s="47" t="s">
        <v>253</v>
      </c>
      <c r="E37" s="48" t="s">
        <v>254</v>
      </c>
      <c r="F37" s="693" t="s">
        <v>102</v>
      </c>
      <c r="G37" s="61" t="s">
        <v>17</v>
      </c>
      <c r="H37" s="76"/>
      <c r="I37" s="49"/>
      <c r="J37" s="49"/>
      <c r="K37" s="101"/>
      <c r="L37" s="101"/>
      <c r="M37" s="101"/>
      <c r="N37" s="101"/>
      <c r="O37" s="101"/>
      <c r="P37" s="101"/>
      <c r="Q37" s="102"/>
      <c r="R37" s="102"/>
      <c r="S37" s="102"/>
      <c r="T37" s="102"/>
      <c r="U37" s="102"/>
      <c r="V37" s="102"/>
      <c r="W37" s="102"/>
      <c r="X37" s="88"/>
      <c r="Z37" s="298"/>
      <c r="AA37" s="630"/>
    </row>
    <row r="38" spans="1:41" s="83" customFormat="1" ht="16.149999999999999" customHeight="1" x14ac:dyDescent="0.5">
      <c r="A38" s="89">
        <v>32</v>
      </c>
      <c r="B38" s="25">
        <v>43149</v>
      </c>
      <c r="C38" s="53" t="s">
        <v>106</v>
      </c>
      <c r="D38" s="54" t="s">
        <v>255</v>
      </c>
      <c r="E38" s="55" t="s">
        <v>256</v>
      </c>
      <c r="F38" s="687" t="s">
        <v>103</v>
      </c>
      <c r="G38" s="24" t="s">
        <v>13</v>
      </c>
      <c r="H38" s="71"/>
      <c r="I38" s="29"/>
      <c r="J38" s="29"/>
      <c r="K38" s="90"/>
      <c r="L38" s="90"/>
      <c r="M38" s="90"/>
      <c r="N38" s="90"/>
      <c r="O38" s="90"/>
      <c r="P38" s="90"/>
      <c r="Q38" s="91"/>
      <c r="R38" s="91"/>
      <c r="S38" s="91"/>
      <c r="T38" s="91"/>
      <c r="U38" s="91"/>
      <c r="V38" s="91"/>
      <c r="W38" s="91"/>
      <c r="X38" s="93"/>
      <c r="Z38" s="298"/>
      <c r="AA38" s="631"/>
    </row>
    <row r="39" spans="1:41" s="83" customFormat="1" ht="16.149999999999999" customHeight="1" x14ac:dyDescent="0.5">
      <c r="A39" s="89">
        <v>33</v>
      </c>
      <c r="B39" s="25">
        <v>43151</v>
      </c>
      <c r="C39" s="53" t="s">
        <v>106</v>
      </c>
      <c r="D39" s="54" t="s">
        <v>257</v>
      </c>
      <c r="E39" s="55" t="s">
        <v>258</v>
      </c>
      <c r="F39" s="687" t="s">
        <v>103</v>
      </c>
      <c r="G39" s="24" t="s">
        <v>14</v>
      </c>
      <c r="H39" s="71"/>
      <c r="I39" s="29"/>
      <c r="J39" s="29"/>
      <c r="K39" s="90"/>
      <c r="L39" s="90"/>
      <c r="M39" s="90"/>
      <c r="N39" s="90"/>
      <c r="O39" s="90"/>
      <c r="P39" s="90"/>
      <c r="Q39" s="91"/>
      <c r="R39" s="91"/>
      <c r="S39" s="91"/>
      <c r="T39" s="91"/>
      <c r="U39" s="91"/>
      <c r="V39" s="91"/>
      <c r="W39" s="91"/>
      <c r="X39" s="93"/>
      <c r="Z39" s="298"/>
      <c r="AA39" s="631"/>
      <c r="AC39" s="94"/>
      <c r="AL39" s="84"/>
      <c r="AN39" s="84"/>
      <c r="AO39" s="95"/>
    </row>
    <row r="40" spans="1:41" s="83" customFormat="1" ht="16.149999999999999" customHeight="1" x14ac:dyDescent="0.5">
      <c r="A40" s="89">
        <v>34</v>
      </c>
      <c r="B40" s="25">
        <v>44990</v>
      </c>
      <c r="C40" s="53" t="s">
        <v>106</v>
      </c>
      <c r="D40" s="54" t="s">
        <v>259</v>
      </c>
      <c r="E40" s="55" t="s">
        <v>137</v>
      </c>
      <c r="F40" s="687" t="s">
        <v>102</v>
      </c>
      <c r="G40" s="24" t="s">
        <v>15</v>
      </c>
      <c r="H40" s="71"/>
      <c r="I40" s="218"/>
      <c r="J40" s="29"/>
      <c r="K40" s="90"/>
      <c r="L40" s="90"/>
      <c r="M40" s="90"/>
      <c r="N40" s="90"/>
      <c r="O40" s="90"/>
      <c r="P40" s="90"/>
      <c r="Q40" s="91"/>
      <c r="R40" s="91"/>
      <c r="S40" s="91"/>
      <c r="T40" s="91"/>
      <c r="U40" s="91"/>
      <c r="V40" s="91"/>
      <c r="W40" s="91"/>
      <c r="X40" s="93"/>
      <c r="Z40" s="298"/>
      <c r="AA40" s="630"/>
      <c r="AC40" s="94"/>
      <c r="AL40" s="84"/>
      <c r="AN40" s="84"/>
      <c r="AO40" s="95"/>
    </row>
    <row r="41" spans="1:41" s="83" customFormat="1" ht="16.5" customHeight="1" x14ac:dyDescent="0.5">
      <c r="A41" s="96">
        <v>35</v>
      </c>
      <c r="B41" s="35">
        <v>44991</v>
      </c>
      <c r="C41" s="667" t="s">
        <v>106</v>
      </c>
      <c r="D41" s="304" t="s">
        <v>260</v>
      </c>
      <c r="E41" s="305" t="s">
        <v>261</v>
      </c>
      <c r="F41" s="689" t="s">
        <v>102</v>
      </c>
      <c r="G41" s="34" t="s">
        <v>16</v>
      </c>
      <c r="H41" s="72"/>
      <c r="I41" s="219"/>
      <c r="J41" s="39"/>
      <c r="K41" s="97"/>
      <c r="L41" s="97"/>
      <c r="M41" s="97"/>
      <c r="N41" s="97"/>
      <c r="O41" s="97"/>
      <c r="P41" s="97"/>
      <c r="Q41" s="98"/>
      <c r="R41" s="98"/>
      <c r="S41" s="98"/>
      <c r="T41" s="98"/>
      <c r="U41" s="98"/>
      <c r="V41" s="98"/>
      <c r="W41" s="98"/>
      <c r="X41" s="105"/>
      <c r="Z41" s="298"/>
      <c r="AA41" s="630"/>
      <c r="AC41" s="94"/>
      <c r="AL41" s="84"/>
      <c r="AN41" s="84"/>
      <c r="AO41" s="95"/>
    </row>
    <row r="42" spans="1:41" s="83" customFormat="1" ht="16.149999999999999" customHeight="1" x14ac:dyDescent="0.5">
      <c r="A42" s="85">
        <v>36</v>
      </c>
      <c r="B42" s="359">
        <v>44992</v>
      </c>
      <c r="C42" s="411" t="s">
        <v>106</v>
      </c>
      <c r="D42" s="621" t="s">
        <v>262</v>
      </c>
      <c r="E42" s="622" t="s">
        <v>263</v>
      </c>
      <c r="F42" s="685" t="s">
        <v>85</v>
      </c>
      <c r="G42" s="15" t="s">
        <v>17</v>
      </c>
      <c r="H42" s="77"/>
      <c r="I42" s="223"/>
      <c r="J42" s="44"/>
      <c r="K42" s="100"/>
      <c r="L42" s="100"/>
      <c r="M42" s="100"/>
      <c r="N42" s="100"/>
      <c r="O42" s="100"/>
      <c r="P42" s="100"/>
      <c r="Q42" s="87"/>
      <c r="R42" s="87"/>
      <c r="S42" s="87"/>
      <c r="T42" s="87"/>
      <c r="U42" s="87"/>
      <c r="V42" s="87"/>
      <c r="W42" s="87"/>
      <c r="X42" s="88"/>
      <c r="Z42" s="298"/>
      <c r="AA42" s="630"/>
      <c r="AC42" s="94"/>
      <c r="AL42" s="84"/>
      <c r="AN42" s="84"/>
      <c r="AO42" s="95"/>
    </row>
    <row r="43" spans="1:41" s="83" customFormat="1" ht="16.149999999999999" customHeight="1" x14ac:dyDescent="0.5">
      <c r="A43" s="89">
        <v>37</v>
      </c>
      <c r="B43" s="25">
        <v>44993</v>
      </c>
      <c r="C43" s="53" t="s">
        <v>106</v>
      </c>
      <c r="D43" s="54" t="s">
        <v>264</v>
      </c>
      <c r="E43" s="55" t="s">
        <v>265</v>
      </c>
      <c r="F43" s="687" t="s">
        <v>102</v>
      </c>
      <c r="G43" s="24" t="s">
        <v>13</v>
      </c>
      <c r="H43" s="71"/>
      <c r="I43" s="218"/>
      <c r="J43" s="29"/>
      <c r="K43" s="90"/>
      <c r="L43" s="90"/>
      <c r="M43" s="90"/>
      <c r="N43" s="90"/>
      <c r="O43" s="90"/>
      <c r="P43" s="90"/>
      <c r="Q43" s="91"/>
      <c r="R43" s="91"/>
      <c r="S43" s="91"/>
      <c r="T43" s="91"/>
      <c r="U43" s="91"/>
      <c r="V43" s="91"/>
      <c r="W43" s="91"/>
      <c r="X43" s="93"/>
      <c r="Z43" s="298"/>
      <c r="AA43" s="631"/>
      <c r="AC43" s="94"/>
      <c r="AL43" s="84"/>
      <c r="AN43" s="84"/>
      <c r="AO43" s="95"/>
    </row>
    <row r="44" spans="1:41" s="83" customFormat="1" ht="16.149999999999999" customHeight="1" x14ac:dyDescent="0.5">
      <c r="A44" s="89">
        <v>38</v>
      </c>
      <c r="B44" s="25">
        <v>44994</v>
      </c>
      <c r="C44" s="53" t="s">
        <v>106</v>
      </c>
      <c r="D44" s="54" t="s">
        <v>266</v>
      </c>
      <c r="E44" s="55" t="s">
        <v>267</v>
      </c>
      <c r="F44" s="687" t="s">
        <v>85</v>
      </c>
      <c r="G44" s="24" t="s">
        <v>14</v>
      </c>
      <c r="H44" s="71"/>
      <c r="I44" s="218"/>
      <c r="J44" s="29"/>
      <c r="K44" s="90"/>
      <c r="L44" s="90"/>
      <c r="M44" s="90"/>
      <c r="N44" s="90"/>
      <c r="O44" s="90"/>
      <c r="P44" s="90"/>
      <c r="Q44" s="91"/>
      <c r="R44" s="91"/>
      <c r="S44" s="91"/>
      <c r="T44" s="91"/>
      <c r="U44" s="91"/>
      <c r="V44" s="91"/>
      <c r="W44" s="91"/>
      <c r="X44" s="93"/>
      <c r="Z44" s="298"/>
      <c r="AA44" s="631"/>
      <c r="AC44" s="94"/>
      <c r="AL44" s="84"/>
      <c r="AN44" s="84"/>
      <c r="AO44" s="95"/>
    </row>
    <row r="45" spans="1:41" s="83" customFormat="1" ht="16.149999999999999" customHeight="1" x14ac:dyDescent="0.5">
      <c r="A45" s="89">
        <v>39</v>
      </c>
      <c r="B45" s="25">
        <v>44995</v>
      </c>
      <c r="C45" s="53" t="s">
        <v>106</v>
      </c>
      <c r="D45" s="54" t="s">
        <v>157</v>
      </c>
      <c r="E45" s="55" t="s">
        <v>268</v>
      </c>
      <c r="F45" s="687" t="s">
        <v>102</v>
      </c>
      <c r="G45" s="62" t="s">
        <v>15</v>
      </c>
      <c r="H45" s="71"/>
      <c r="I45" s="218"/>
      <c r="J45" s="29"/>
      <c r="K45" s="92"/>
      <c r="L45" s="92"/>
      <c r="M45" s="92"/>
      <c r="N45" s="92"/>
      <c r="O45" s="92"/>
      <c r="P45" s="92"/>
      <c r="Q45" s="91"/>
      <c r="R45" s="91"/>
      <c r="S45" s="91"/>
      <c r="T45" s="91"/>
      <c r="U45" s="91"/>
      <c r="V45" s="91"/>
      <c r="W45" s="91"/>
      <c r="X45" s="93"/>
      <c r="Z45" s="298"/>
      <c r="AA45" s="631"/>
      <c r="AC45" s="94"/>
      <c r="AL45" s="84"/>
      <c r="AN45" s="84"/>
      <c r="AO45" s="95"/>
    </row>
    <row r="46" spans="1:41" s="83" customFormat="1" ht="16.149999999999999" customHeight="1" x14ac:dyDescent="0.5">
      <c r="A46" s="96">
        <v>40</v>
      </c>
      <c r="B46" s="606">
        <v>45693</v>
      </c>
      <c r="C46" s="598" t="s">
        <v>106</v>
      </c>
      <c r="D46" s="599" t="s">
        <v>1016</v>
      </c>
      <c r="E46" s="600" t="s">
        <v>1034</v>
      </c>
      <c r="F46" s="601"/>
      <c r="G46" s="602" t="s">
        <v>14</v>
      </c>
      <c r="H46" s="604" t="s">
        <v>1022</v>
      </c>
      <c r="I46" s="467"/>
      <c r="J46" s="468"/>
      <c r="K46" s="468"/>
      <c r="L46" s="468"/>
      <c r="M46" s="468"/>
      <c r="N46" s="468"/>
      <c r="O46" s="468"/>
      <c r="P46" s="468"/>
      <c r="Q46" s="98"/>
      <c r="R46" s="98"/>
      <c r="S46" s="98"/>
      <c r="T46" s="98"/>
      <c r="U46" s="98"/>
      <c r="V46" s="98"/>
      <c r="W46" s="98"/>
      <c r="X46" s="105"/>
      <c r="Z46" s="298"/>
      <c r="AA46" s="631"/>
      <c r="AB46" s="635"/>
      <c r="AC46" s="94"/>
      <c r="AL46" s="84"/>
      <c r="AN46" s="84"/>
      <c r="AO46" s="95"/>
    </row>
    <row r="47" spans="1:41" s="83" customFormat="1" ht="6" customHeight="1" x14ac:dyDescent="0.5">
      <c r="A47" s="108"/>
      <c r="B47" s="344"/>
      <c r="C47" s="345"/>
      <c r="D47" s="346"/>
      <c r="E47" s="347"/>
      <c r="F47" s="347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6"/>
      <c r="R47" s="106"/>
      <c r="S47" s="106"/>
      <c r="T47" s="106"/>
      <c r="U47" s="106"/>
      <c r="V47" s="106"/>
      <c r="W47" s="106"/>
      <c r="X47" s="348"/>
      <c r="Z47" s="84"/>
      <c r="AA47" s="628"/>
      <c r="AC47" s="94"/>
      <c r="AL47" s="84"/>
      <c r="AN47" s="84"/>
      <c r="AO47" s="95"/>
    </row>
    <row r="48" spans="1:41" s="83" customFormat="1" ht="16.149999999999999" customHeight="1" x14ac:dyDescent="0.5">
      <c r="A48" s="106"/>
      <c r="B48" s="107" t="s">
        <v>24</v>
      </c>
      <c r="C48" s="108"/>
      <c r="E48" s="108">
        <f>I48+O48</f>
        <v>40</v>
      </c>
      <c r="F48" s="109" t="s">
        <v>6</v>
      </c>
      <c r="G48" s="107" t="s">
        <v>11</v>
      </c>
      <c r="I48" s="108">
        <f>COUNTIF($C$7:$C$46,"ช")</f>
        <v>15</v>
      </c>
      <c r="J48" s="106"/>
      <c r="K48" s="110" t="s">
        <v>8</v>
      </c>
      <c r="M48" s="424" t="s">
        <v>7</v>
      </c>
      <c r="N48" s="424"/>
      <c r="O48" s="108">
        <f>COUNTIF($C$7:$C$46,"ญ")</f>
        <v>25</v>
      </c>
      <c r="P48" s="106"/>
      <c r="Q48" s="110" t="s">
        <v>8</v>
      </c>
      <c r="X48" s="106"/>
      <c r="AA48" s="629"/>
    </row>
    <row r="49" spans="1:27" s="206" customFormat="1" ht="15" hidden="1" customHeight="1" x14ac:dyDescent="0.5">
      <c r="A49" s="201"/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AA49" s="632"/>
    </row>
    <row r="50" spans="1:27" s="203" customFormat="1" ht="15" hidden="1" customHeight="1" x14ac:dyDescent="0.5">
      <c r="A50" s="201"/>
      <c r="B50" s="377"/>
      <c r="C50" s="201"/>
      <c r="D50" s="378" t="s">
        <v>13</v>
      </c>
      <c r="E50" s="378">
        <f>COUNTIF($G$7:$G$46,"แดง")</f>
        <v>8</v>
      </c>
      <c r="F50" s="378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AA50" s="633"/>
    </row>
    <row r="51" spans="1:27" s="203" customFormat="1" ht="15" hidden="1" customHeight="1" x14ac:dyDescent="0.5">
      <c r="A51" s="201"/>
      <c r="B51" s="377"/>
      <c r="C51" s="201"/>
      <c r="D51" s="378" t="s">
        <v>14</v>
      </c>
      <c r="E51" s="378">
        <f>COUNTIF($G$7:$G$46,"เหลือง")</f>
        <v>8</v>
      </c>
      <c r="F51" s="378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AA51" s="633"/>
    </row>
    <row r="52" spans="1:27" s="203" customFormat="1" ht="15" hidden="1" customHeight="1" x14ac:dyDescent="0.5">
      <c r="A52" s="201"/>
      <c r="B52" s="377"/>
      <c r="C52" s="201"/>
      <c r="D52" s="378" t="s">
        <v>15</v>
      </c>
      <c r="E52" s="378">
        <f>COUNTIF($G$7:$G$46,"น้ำเงิน")</f>
        <v>8</v>
      </c>
      <c r="F52" s="378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AA52" s="633"/>
    </row>
    <row r="53" spans="1:27" s="203" customFormat="1" ht="15" hidden="1" customHeight="1" x14ac:dyDescent="0.5">
      <c r="A53" s="201"/>
      <c r="B53" s="377"/>
      <c r="C53" s="201"/>
      <c r="D53" s="378" t="s">
        <v>16</v>
      </c>
      <c r="E53" s="378">
        <f>COUNTIF($G$7:$G$46,"ม่วง")</f>
        <v>8</v>
      </c>
      <c r="F53" s="378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AA53" s="633"/>
    </row>
    <row r="54" spans="1:27" s="203" customFormat="1" ht="15" hidden="1" customHeight="1" x14ac:dyDescent="0.5">
      <c r="A54" s="201"/>
      <c r="B54" s="377"/>
      <c r="C54" s="201"/>
      <c r="D54" s="378" t="s">
        <v>17</v>
      </c>
      <c r="E54" s="378">
        <f>COUNTIF($G$7:$G$46,"ฟ้า")</f>
        <v>8</v>
      </c>
      <c r="F54" s="378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AA54" s="633"/>
    </row>
    <row r="55" spans="1:27" s="203" customFormat="1" ht="15" hidden="1" customHeight="1" x14ac:dyDescent="0.5">
      <c r="A55" s="201"/>
      <c r="B55" s="377"/>
      <c r="C55" s="201"/>
      <c r="D55" s="378" t="s">
        <v>5</v>
      </c>
      <c r="E55" s="378">
        <f>SUM(E50:E54)</f>
        <v>40</v>
      </c>
      <c r="F55" s="378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AA55" s="633"/>
    </row>
    <row r="56" spans="1:27" s="203" customFormat="1" ht="15" hidden="1" customHeight="1" x14ac:dyDescent="0.5">
      <c r="B56" s="202"/>
      <c r="C56" s="204"/>
      <c r="D56" s="164"/>
      <c r="E56" s="164"/>
      <c r="F56" s="164"/>
      <c r="AA56" s="633"/>
    </row>
    <row r="57" spans="1:27" ht="15" customHeight="1" x14ac:dyDescent="0.5">
      <c r="D57" s="69"/>
      <c r="E57" s="69"/>
    </row>
    <row r="58" spans="1:27" ht="15" customHeight="1" x14ac:dyDescent="0.5">
      <c r="B58" s="166"/>
      <c r="C58" s="167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</row>
    <row r="59" spans="1:27" ht="15" customHeight="1" x14ac:dyDescent="0.5">
      <c r="B59" s="166"/>
      <c r="C59" s="167"/>
      <c r="D59" s="168"/>
      <c r="E59" s="168"/>
      <c r="F59" s="168"/>
      <c r="G59" s="165"/>
      <c r="H59" s="165"/>
      <c r="I59" s="165"/>
      <c r="J59" s="165"/>
      <c r="K59" s="165"/>
      <c r="L59" s="165"/>
      <c r="M59" s="165"/>
      <c r="N59" s="165"/>
      <c r="O59" s="165"/>
      <c r="P59" s="165"/>
    </row>
  </sheetData>
  <sortState xmlns:xlrd2="http://schemas.microsoft.com/office/spreadsheetml/2017/richdata2" ref="D27:E46">
    <sortCondition ref="D27:D46"/>
  </sortState>
  <mergeCells count="10">
    <mergeCell ref="V4:W4"/>
    <mergeCell ref="A5:A6"/>
    <mergeCell ref="B5:B6"/>
    <mergeCell ref="C5:C6"/>
    <mergeCell ref="D5:D6"/>
    <mergeCell ref="E5:E6"/>
    <mergeCell ref="F5:F6"/>
    <mergeCell ref="G5:G6"/>
    <mergeCell ref="J5:J6"/>
    <mergeCell ref="L5:L6"/>
  </mergeCells>
  <phoneticPr fontId="0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59"/>
  <sheetViews>
    <sheetView zoomScale="170" zoomScaleNormal="170" workbookViewId="0">
      <selection activeCell="D41" sqref="D41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7" width="5.7109375" style="1" customWidth="1"/>
    <col min="8" max="8" width="5.140625" style="1" customWidth="1"/>
    <col min="9" max="25" width="3" style="1" customWidth="1"/>
    <col min="26" max="26" width="4.7109375" style="1" hidden="1" customWidth="1"/>
    <col min="27" max="29" width="9.140625" style="1" hidden="1" customWidth="1"/>
    <col min="30" max="30" width="12.85546875" style="1" hidden="1" customWidth="1"/>
    <col min="31" max="16384" width="9.140625" style="1"/>
  </cols>
  <sheetData>
    <row r="1" spans="1:28" s="12" customFormat="1" ht="18" customHeight="1" x14ac:dyDescent="0.5">
      <c r="B1" s="169" t="s">
        <v>55</v>
      </c>
      <c r="C1" s="170"/>
      <c r="D1" s="171"/>
      <c r="E1" s="172" t="str">
        <f>'ยอด ม.5'!D1</f>
        <v xml:space="preserve">      ภาคเรียนที่ 1  ปีการศึกษา 2569</v>
      </c>
      <c r="F1" s="14"/>
      <c r="G1" s="14"/>
      <c r="M1" s="12" t="s">
        <v>25</v>
      </c>
      <c r="R1" s="12" t="str">
        <f>'ยอด ม.5'!B22</f>
        <v xml:space="preserve">นางอุไร  เฟื่องฟู  </v>
      </c>
    </row>
    <row r="2" spans="1:28" s="12" customFormat="1" ht="18" customHeight="1" x14ac:dyDescent="0.5">
      <c r="B2" s="173" t="s">
        <v>46</v>
      </c>
      <c r="C2" s="170"/>
      <c r="D2" s="171"/>
      <c r="E2" s="172" t="s">
        <v>65</v>
      </c>
      <c r="M2" s="12" t="s">
        <v>47</v>
      </c>
      <c r="R2" s="12" t="str">
        <f>'ยอด ม.5'!B23</f>
        <v xml:space="preserve">นางสาวจิระวัฒน์ ขวัญใจ  </v>
      </c>
    </row>
    <row r="3" spans="1:28" s="13" customFormat="1" ht="17.25" customHeight="1" x14ac:dyDescent="0.5">
      <c r="A3" s="14" t="s">
        <v>73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</row>
    <row r="4" spans="1:28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S4" s="14"/>
      <c r="U4" s="174" t="s">
        <v>49</v>
      </c>
      <c r="V4" s="804">
        <f>'ยอด ม.5'!F22</f>
        <v>526</v>
      </c>
      <c r="W4" s="804"/>
    </row>
    <row r="5" spans="1:28" s="79" customFormat="1" ht="18" customHeight="1" x14ac:dyDescent="0.5">
      <c r="A5" s="805" t="s">
        <v>0</v>
      </c>
      <c r="B5" s="807" t="s">
        <v>1</v>
      </c>
      <c r="C5" s="809" t="s">
        <v>2</v>
      </c>
      <c r="D5" s="811" t="s">
        <v>9</v>
      </c>
      <c r="E5" s="813" t="s">
        <v>4</v>
      </c>
      <c r="F5" s="805" t="s">
        <v>40</v>
      </c>
      <c r="G5" s="835" t="s">
        <v>41</v>
      </c>
      <c r="H5" s="805" t="s">
        <v>3</v>
      </c>
      <c r="I5" s="215"/>
      <c r="J5" s="177"/>
      <c r="K5" s="177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312"/>
      <c r="X5" s="187"/>
    </row>
    <row r="6" spans="1:28" s="79" customFormat="1" ht="18" customHeight="1" x14ac:dyDescent="0.5">
      <c r="A6" s="806"/>
      <c r="B6" s="808"/>
      <c r="C6" s="810"/>
      <c r="D6" s="812"/>
      <c r="E6" s="814"/>
      <c r="F6" s="815"/>
      <c r="G6" s="835"/>
      <c r="H6" s="815"/>
      <c r="I6" s="216"/>
      <c r="J6" s="182"/>
      <c r="K6" s="182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313"/>
      <c r="X6" s="190"/>
    </row>
    <row r="7" spans="1:28" s="2" customFormat="1" ht="15.75" customHeight="1" x14ac:dyDescent="0.5">
      <c r="A7" s="15">
        <v>1</v>
      </c>
      <c r="B7" s="16">
        <v>42903</v>
      </c>
      <c r="C7" s="17" t="s">
        <v>100</v>
      </c>
      <c r="D7" s="18" t="s">
        <v>752</v>
      </c>
      <c r="E7" s="19" t="s">
        <v>753</v>
      </c>
      <c r="F7" s="20"/>
      <c r="G7" s="364" t="s">
        <v>85</v>
      </c>
      <c r="H7" s="20" t="s">
        <v>13</v>
      </c>
      <c r="I7" s="217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314"/>
      <c r="X7" s="23"/>
      <c r="Y7" s="353"/>
    </row>
    <row r="8" spans="1:28" s="2" customFormat="1" ht="16.149999999999999" customHeight="1" x14ac:dyDescent="0.5">
      <c r="A8" s="24">
        <v>2</v>
      </c>
      <c r="B8" s="25">
        <v>42996</v>
      </c>
      <c r="C8" s="26" t="s">
        <v>100</v>
      </c>
      <c r="D8" s="27" t="s">
        <v>754</v>
      </c>
      <c r="E8" s="28" t="s">
        <v>755</v>
      </c>
      <c r="F8" s="24"/>
      <c r="G8" s="365" t="s">
        <v>85</v>
      </c>
      <c r="H8" s="24" t="s">
        <v>14</v>
      </c>
      <c r="I8" s="218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15"/>
      <c r="X8" s="33"/>
      <c r="Y8" s="353"/>
    </row>
    <row r="9" spans="1:28" s="2" customFormat="1" ht="16.149999999999999" customHeight="1" x14ac:dyDescent="0.5">
      <c r="A9" s="24">
        <v>3</v>
      </c>
      <c r="B9" s="25">
        <v>42998</v>
      </c>
      <c r="C9" s="26" t="s">
        <v>100</v>
      </c>
      <c r="D9" s="27" t="s">
        <v>756</v>
      </c>
      <c r="E9" s="28" t="s">
        <v>757</v>
      </c>
      <c r="F9" s="24"/>
      <c r="G9" s="366" t="s">
        <v>86</v>
      </c>
      <c r="H9" s="24" t="s">
        <v>15</v>
      </c>
      <c r="I9" s="218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15"/>
      <c r="X9" s="33"/>
      <c r="Y9" s="353"/>
    </row>
    <row r="10" spans="1:28" s="2" customFormat="1" ht="16.149999999999999" customHeight="1" x14ac:dyDescent="0.5">
      <c r="A10" s="24">
        <v>4</v>
      </c>
      <c r="B10" s="25">
        <v>43040</v>
      </c>
      <c r="C10" s="26" t="s">
        <v>100</v>
      </c>
      <c r="D10" s="27" t="s">
        <v>758</v>
      </c>
      <c r="E10" s="28" t="s">
        <v>759</v>
      </c>
      <c r="F10" s="24"/>
      <c r="G10" s="366" t="s">
        <v>85</v>
      </c>
      <c r="H10" s="24" t="s">
        <v>17</v>
      </c>
      <c r="I10" s="218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15"/>
      <c r="X10" s="33"/>
      <c r="Y10" s="353"/>
      <c r="AB10" s="10"/>
    </row>
    <row r="11" spans="1:28" s="2" customFormat="1" ht="16.149999999999999" customHeight="1" x14ac:dyDescent="0.5">
      <c r="A11" s="34">
        <v>5</v>
      </c>
      <c r="B11" s="35">
        <v>43043</v>
      </c>
      <c r="C11" s="36" t="s">
        <v>100</v>
      </c>
      <c r="D11" s="37" t="s">
        <v>165</v>
      </c>
      <c r="E11" s="38" t="s">
        <v>760</v>
      </c>
      <c r="F11" s="34"/>
      <c r="G11" s="367" t="s">
        <v>85</v>
      </c>
      <c r="H11" s="34" t="s">
        <v>13</v>
      </c>
      <c r="I11" s="21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316"/>
      <c r="X11" s="43"/>
      <c r="Y11" s="353"/>
      <c r="AB11" s="10"/>
    </row>
    <row r="12" spans="1:28" s="2" customFormat="1" ht="16.149999999999999" customHeight="1" x14ac:dyDescent="0.5">
      <c r="A12" s="15">
        <v>6</v>
      </c>
      <c r="B12" s="16">
        <v>43045</v>
      </c>
      <c r="C12" s="17" t="s">
        <v>100</v>
      </c>
      <c r="D12" s="18" t="s">
        <v>761</v>
      </c>
      <c r="E12" s="19" t="s">
        <v>762</v>
      </c>
      <c r="F12" s="20" t="s">
        <v>103</v>
      </c>
      <c r="G12" s="364" t="s">
        <v>85</v>
      </c>
      <c r="H12" s="20" t="s">
        <v>14</v>
      </c>
      <c r="I12" s="217"/>
      <c r="J12" s="2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314"/>
      <c r="X12" s="23"/>
      <c r="Y12" s="353"/>
      <c r="AB12" s="10"/>
    </row>
    <row r="13" spans="1:28" s="2" customFormat="1" ht="16.149999999999999" customHeight="1" x14ac:dyDescent="0.5">
      <c r="A13" s="24">
        <v>7</v>
      </c>
      <c r="B13" s="25">
        <v>43046</v>
      </c>
      <c r="C13" s="26" t="s">
        <v>100</v>
      </c>
      <c r="D13" s="27" t="s">
        <v>763</v>
      </c>
      <c r="E13" s="28" t="s">
        <v>764</v>
      </c>
      <c r="F13" s="24"/>
      <c r="G13" s="365" t="s">
        <v>85</v>
      </c>
      <c r="H13" s="24" t="s">
        <v>16</v>
      </c>
      <c r="I13" s="220"/>
      <c r="J13" s="81"/>
      <c r="K13" s="81"/>
      <c r="L13" s="81"/>
      <c r="M13" s="81"/>
      <c r="N13" s="81"/>
      <c r="O13" s="81"/>
      <c r="P13" s="80"/>
      <c r="Q13" s="80"/>
      <c r="R13" s="80"/>
      <c r="S13" s="80"/>
      <c r="T13" s="80"/>
      <c r="U13" s="80"/>
      <c r="V13" s="80"/>
      <c r="W13" s="317"/>
      <c r="X13" s="82"/>
      <c r="Y13" s="401"/>
      <c r="AB13" s="10"/>
    </row>
    <row r="14" spans="1:28" s="2" customFormat="1" ht="16.149999999999999" customHeight="1" x14ac:dyDescent="0.5">
      <c r="A14" s="24">
        <v>8</v>
      </c>
      <c r="B14" s="25">
        <v>43123</v>
      </c>
      <c r="C14" s="26" t="s">
        <v>100</v>
      </c>
      <c r="D14" s="27" t="s">
        <v>765</v>
      </c>
      <c r="E14" s="28" t="s">
        <v>766</v>
      </c>
      <c r="F14" s="24"/>
      <c r="G14" s="366" t="s">
        <v>87</v>
      </c>
      <c r="H14" s="24" t="s">
        <v>16</v>
      </c>
      <c r="I14" s="218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15"/>
      <c r="X14" s="33"/>
      <c r="Y14" s="353"/>
      <c r="AB14" s="10"/>
    </row>
    <row r="15" spans="1:28" s="2" customFormat="1" ht="16.149999999999999" customHeight="1" x14ac:dyDescent="0.5">
      <c r="A15" s="24">
        <v>9</v>
      </c>
      <c r="B15" s="25">
        <v>43126</v>
      </c>
      <c r="C15" s="26" t="s">
        <v>100</v>
      </c>
      <c r="D15" s="27" t="s">
        <v>767</v>
      </c>
      <c r="E15" s="28" t="s">
        <v>768</v>
      </c>
      <c r="F15" s="24"/>
      <c r="G15" s="365" t="s">
        <v>85</v>
      </c>
      <c r="H15" s="24" t="s">
        <v>17</v>
      </c>
      <c r="I15" s="218"/>
      <c r="J15" s="29"/>
      <c r="K15" s="29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15"/>
      <c r="X15" s="33"/>
      <c r="Y15" s="353"/>
      <c r="AB15" s="10"/>
    </row>
    <row r="16" spans="1:28" s="2" customFormat="1" ht="16.149999999999999" customHeight="1" x14ac:dyDescent="0.5">
      <c r="A16" s="34">
        <v>10</v>
      </c>
      <c r="B16" s="35">
        <v>45061</v>
      </c>
      <c r="C16" s="36" t="s">
        <v>100</v>
      </c>
      <c r="D16" s="37" t="s">
        <v>769</v>
      </c>
      <c r="E16" s="38" t="s">
        <v>770</v>
      </c>
      <c r="F16" s="34"/>
      <c r="G16" s="368" t="s">
        <v>85</v>
      </c>
      <c r="H16" s="34" t="s">
        <v>13</v>
      </c>
      <c r="I16" s="21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316"/>
      <c r="X16" s="43"/>
      <c r="Y16" s="353"/>
      <c r="AB16" s="10"/>
    </row>
    <row r="17" spans="1:28" s="2" customFormat="1" ht="16.149999999999999" customHeight="1" x14ac:dyDescent="0.5">
      <c r="A17" s="15">
        <v>11</v>
      </c>
      <c r="B17" s="141">
        <v>42816</v>
      </c>
      <c r="C17" s="17" t="s">
        <v>106</v>
      </c>
      <c r="D17" s="18" t="s">
        <v>771</v>
      </c>
      <c r="E17" s="19" t="s">
        <v>772</v>
      </c>
      <c r="F17" s="20"/>
      <c r="G17" s="369" t="s">
        <v>88</v>
      </c>
      <c r="H17" s="20" t="s">
        <v>14</v>
      </c>
      <c r="I17" s="217"/>
      <c r="J17" s="2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314"/>
      <c r="X17" s="23"/>
      <c r="Y17" s="353"/>
      <c r="AB17" s="10"/>
    </row>
    <row r="18" spans="1:28" s="2" customFormat="1" ht="16.149999999999999" customHeight="1" x14ac:dyDescent="0.5">
      <c r="A18" s="24">
        <v>12</v>
      </c>
      <c r="B18" s="127">
        <v>42850</v>
      </c>
      <c r="C18" s="26" t="s">
        <v>106</v>
      </c>
      <c r="D18" s="27" t="s">
        <v>773</v>
      </c>
      <c r="E18" s="28" t="s">
        <v>774</v>
      </c>
      <c r="F18" s="24"/>
      <c r="G18" s="366" t="s">
        <v>85</v>
      </c>
      <c r="H18" s="24" t="s">
        <v>15</v>
      </c>
      <c r="I18" s="218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15"/>
      <c r="X18" s="33"/>
      <c r="Y18" s="353"/>
      <c r="AB18" s="10"/>
    </row>
    <row r="19" spans="1:28" s="2" customFormat="1" ht="16.149999999999999" customHeight="1" x14ac:dyDescent="0.5">
      <c r="A19" s="24">
        <v>13</v>
      </c>
      <c r="B19" s="362">
        <v>42877</v>
      </c>
      <c r="C19" s="26" t="s">
        <v>106</v>
      </c>
      <c r="D19" s="45" t="s">
        <v>775</v>
      </c>
      <c r="E19" s="28" t="s">
        <v>776</v>
      </c>
      <c r="F19" s="24"/>
      <c r="G19" s="366" t="s">
        <v>88</v>
      </c>
      <c r="H19" s="24" t="s">
        <v>16</v>
      </c>
      <c r="I19" s="218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15"/>
      <c r="X19" s="33"/>
      <c r="Y19" s="353"/>
      <c r="AB19" s="10"/>
    </row>
    <row r="20" spans="1:28" s="2" customFormat="1" ht="16.149999999999999" customHeight="1" x14ac:dyDescent="0.5">
      <c r="A20" s="24">
        <v>14</v>
      </c>
      <c r="B20" s="362">
        <v>42883</v>
      </c>
      <c r="C20" s="26" t="s">
        <v>106</v>
      </c>
      <c r="D20" s="27" t="s">
        <v>777</v>
      </c>
      <c r="E20" s="28" t="s">
        <v>778</v>
      </c>
      <c r="F20" s="24"/>
      <c r="G20" s="366" t="s">
        <v>85</v>
      </c>
      <c r="H20" s="24" t="s">
        <v>17</v>
      </c>
      <c r="I20" s="218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15"/>
      <c r="X20" s="33"/>
      <c r="Y20" s="353"/>
      <c r="AB20" s="10"/>
    </row>
    <row r="21" spans="1:28" s="2" customFormat="1" ht="16.149999999999999" customHeight="1" x14ac:dyDescent="0.5">
      <c r="A21" s="34">
        <v>15</v>
      </c>
      <c r="B21" s="134">
        <v>42891</v>
      </c>
      <c r="C21" s="36" t="s">
        <v>106</v>
      </c>
      <c r="D21" s="37" t="s">
        <v>779</v>
      </c>
      <c r="E21" s="38" t="s">
        <v>780</v>
      </c>
      <c r="F21" s="34"/>
      <c r="G21" s="368" t="s">
        <v>88</v>
      </c>
      <c r="H21" s="34" t="s">
        <v>13</v>
      </c>
      <c r="I21" s="21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316"/>
      <c r="X21" s="43"/>
      <c r="Y21" s="353"/>
      <c r="AB21" s="10"/>
    </row>
    <row r="22" spans="1:28" s="2" customFormat="1" ht="16.149999999999999" customHeight="1" x14ac:dyDescent="0.5">
      <c r="A22" s="15">
        <v>16</v>
      </c>
      <c r="B22" s="25">
        <v>42965</v>
      </c>
      <c r="C22" s="26" t="s">
        <v>106</v>
      </c>
      <c r="D22" s="27" t="s">
        <v>781</v>
      </c>
      <c r="E22" s="28" t="s">
        <v>782</v>
      </c>
      <c r="F22" s="24" t="s">
        <v>103</v>
      </c>
      <c r="G22" s="15" t="s">
        <v>85</v>
      </c>
      <c r="H22" s="24" t="s">
        <v>14</v>
      </c>
      <c r="I22" s="217"/>
      <c r="J22" s="21"/>
      <c r="K22" s="21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314"/>
      <c r="X22" s="23"/>
      <c r="Y22" s="353"/>
      <c r="AB22" s="10"/>
    </row>
    <row r="23" spans="1:28" s="2" customFormat="1" ht="16.149999999999999" customHeight="1" x14ac:dyDescent="0.5">
      <c r="A23" s="24">
        <v>17</v>
      </c>
      <c r="B23" s="25">
        <v>42971</v>
      </c>
      <c r="C23" s="26" t="s">
        <v>106</v>
      </c>
      <c r="D23" s="27" t="s">
        <v>143</v>
      </c>
      <c r="E23" s="28" t="s">
        <v>783</v>
      </c>
      <c r="F23" s="24"/>
      <c r="G23" s="370" t="s">
        <v>85</v>
      </c>
      <c r="H23" s="24" t="s">
        <v>15</v>
      </c>
      <c r="I23" s="43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15"/>
      <c r="X23" s="33"/>
      <c r="Y23" s="353"/>
      <c r="AB23" s="10"/>
    </row>
    <row r="24" spans="1:28" s="2" customFormat="1" ht="16.149999999999999" customHeight="1" x14ac:dyDescent="0.5">
      <c r="A24" s="24">
        <v>18</v>
      </c>
      <c r="B24" s="310">
        <v>43007</v>
      </c>
      <c r="C24" s="26" t="s">
        <v>106</v>
      </c>
      <c r="D24" s="27" t="s">
        <v>784</v>
      </c>
      <c r="E24" s="28" t="s">
        <v>785</v>
      </c>
      <c r="F24" s="24"/>
      <c r="G24" s="366" t="s">
        <v>88</v>
      </c>
      <c r="H24" s="24" t="s">
        <v>16</v>
      </c>
      <c r="I24" s="218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15"/>
      <c r="X24" s="33"/>
      <c r="Y24" s="353"/>
      <c r="AB24" s="10"/>
    </row>
    <row r="25" spans="1:28" s="2" customFormat="1" ht="16.149999999999999" customHeight="1" x14ac:dyDescent="0.5">
      <c r="A25" s="24">
        <v>19</v>
      </c>
      <c r="B25" s="310">
        <v>43059</v>
      </c>
      <c r="C25" s="26" t="s">
        <v>106</v>
      </c>
      <c r="D25" s="27" t="s">
        <v>786</v>
      </c>
      <c r="E25" s="28" t="s">
        <v>787</v>
      </c>
      <c r="F25" s="24"/>
      <c r="G25" s="366" t="s">
        <v>88</v>
      </c>
      <c r="H25" s="24" t="s">
        <v>17</v>
      </c>
      <c r="I25" s="218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15"/>
      <c r="X25" s="33"/>
      <c r="Y25" s="353"/>
      <c r="AB25" s="10"/>
    </row>
    <row r="26" spans="1:28" s="2" customFormat="1" ht="16.350000000000001" customHeight="1" x14ac:dyDescent="0.5">
      <c r="A26" s="301">
        <v>20</v>
      </c>
      <c r="B26" s="331">
        <v>43065</v>
      </c>
      <c r="C26" s="332" t="s">
        <v>106</v>
      </c>
      <c r="D26" s="340" t="s">
        <v>788</v>
      </c>
      <c r="E26" s="341" t="s">
        <v>789</v>
      </c>
      <c r="F26" s="342"/>
      <c r="G26" s="368" t="s">
        <v>87</v>
      </c>
      <c r="H26" s="342" t="s">
        <v>13</v>
      </c>
      <c r="I26" s="21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319"/>
      <c r="X26" s="43"/>
      <c r="Y26" s="353"/>
      <c r="AB26" s="10"/>
    </row>
    <row r="27" spans="1:28" s="2" customFormat="1" ht="16.149999999999999" customHeight="1" x14ac:dyDescent="0.5">
      <c r="A27" s="61">
        <v>21</v>
      </c>
      <c r="B27" s="225">
        <v>43100</v>
      </c>
      <c r="C27" s="46" t="s">
        <v>106</v>
      </c>
      <c r="D27" s="47" t="s">
        <v>180</v>
      </c>
      <c r="E27" s="48" t="s">
        <v>790</v>
      </c>
      <c r="F27" s="224"/>
      <c r="G27" s="370" t="s">
        <v>86</v>
      </c>
      <c r="H27" s="224" t="s">
        <v>14</v>
      </c>
      <c r="I27" s="221"/>
      <c r="J27" s="51"/>
      <c r="K27" s="51"/>
      <c r="L27" s="49"/>
      <c r="M27" s="49"/>
      <c r="N27" s="49"/>
      <c r="O27" s="49"/>
      <c r="P27" s="50"/>
      <c r="Q27" s="50"/>
      <c r="R27" s="50"/>
      <c r="S27" s="50"/>
      <c r="T27" s="50"/>
      <c r="U27" s="50"/>
      <c r="V27" s="50"/>
      <c r="W27" s="318"/>
      <c r="X27" s="23"/>
      <c r="Y27" s="353"/>
      <c r="AB27" s="10"/>
    </row>
    <row r="28" spans="1:28" s="2" customFormat="1" ht="16.149999999999999" customHeight="1" x14ac:dyDescent="0.5">
      <c r="A28" s="61">
        <v>22</v>
      </c>
      <c r="B28" s="299">
        <v>43103</v>
      </c>
      <c r="C28" s="192" t="s">
        <v>106</v>
      </c>
      <c r="D28" s="193" t="s">
        <v>791</v>
      </c>
      <c r="E28" s="194" t="s">
        <v>792</v>
      </c>
      <c r="F28" s="306" t="s">
        <v>103</v>
      </c>
      <c r="G28" s="366" t="s">
        <v>86</v>
      </c>
      <c r="H28" s="306" t="s">
        <v>15</v>
      </c>
      <c r="I28" s="221"/>
      <c r="J28" s="51"/>
      <c r="K28" s="51"/>
      <c r="L28" s="49"/>
      <c r="M28" s="49"/>
      <c r="N28" s="49"/>
      <c r="O28" s="49"/>
      <c r="P28" s="50"/>
      <c r="Q28" s="50"/>
      <c r="R28" s="50"/>
      <c r="S28" s="50"/>
      <c r="T28" s="50"/>
      <c r="U28" s="50"/>
      <c r="V28" s="50"/>
      <c r="W28" s="318"/>
      <c r="X28" s="300"/>
      <c r="Y28" s="353"/>
      <c r="AB28" s="10"/>
    </row>
    <row r="29" spans="1:28" s="2" customFormat="1" ht="16.149999999999999" customHeight="1" x14ac:dyDescent="0.5">
      <c r="A29" s="195">
        <v>23</v>
      </c>
      <c r="B29" s="25">
        <v>43108</v>
      </c>
      <c r="C29" s="53" t="s">
        <v>106</v>
      </c>
      <c r="D29" s="27" t="s">
        <v>793</v>
      </c>
      <c r="E29" s="28" t="s">
        <v>605</v>
      </c>
      <c r="F29" s="24" t="s">
        <v>103</v>
      </c>
      <c r="G29" s="366" t="s">
        <v>86</v>
      </c>
      <c r="H29" s="24" t="s">
        <v>16</v>
      </c>
      <c r="I29" s="221"/>
      <c r="J29" s="51"/>
      <c r="K29" s="51"/>
      <c r="L29" s="49"/>
      <c r="M29" s="49"/>
      <c r="N29" s="49"/>
      <c r="O29" s="49"/>
      <c r="P29" s="50"/>
      <c r="Q29" s="50"/>
      <c r="R29" s="50"/>
      <c r="S29" s="50"/>
      <c r="T29" s="50"/>
      <c r="U29" s="50"/>
      <c r="V29" s="50"/>
      <c r="W29" s="318"/>
      <c r="X29" s="300"/>
      <c r="Y29" s="353"/>
      <c r="AB29" s="10"/>
    </row>
    <row r="30" spans="1:28" s="2" customFormat="1" ht="16.149999999999999" customHeight="1" x14ac:dyDescent="0.5">
      <c r="A30" s="24">
        <v>24</v>
      </c>
      <c r="B30" s="310">
        <v>43142</v>
      </c>
      <c r="C30" s="26" t="s">
        <v>106</v>
      </c>
      <c r="D30" s="54" t="s">
        <v>157</v>
      </c>
      <c r="E30" s="55" t="s">
        <v>794</v>
      </c>
      <c r="F30" s="24"/>
      <c r="G30" s="366" t="s">
        <v>85</v>
      </c>
      <c r="H30" s="24" t="s">
        <v>17</v>
      </c>
      <c r="I30" s="218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15"/>
      <c r="X30" s="33"/>
      <c r="Y30" s="353"/>
    </row>
    <row r="31" spans="1:28" s="2" customFormat="1" ht="16.149999999999999" customHeight="1" x14ac:dyDescent="0.5">
      <c r="A31" s="34">
        <v>25</v>
      </c>
      <c r="B31" s="331">
        <v>43146</v>
      </c>
      <c r="C31" s="332" t="s">
        <v>106</v>
      </c>
      <c r="D31" s="333" t="s">
        <v>625</v>
      </c>
      <c r="E31" s="334" t="s">
        <v>176</v>
      </c>
      <c r="F31" s="301"/>
      <c r="G31" s="371" t="s">
        <v>87</v>
      </c>
      <c r="H31" s="301" t="s">
        <v>13</v>
      </c>
      <c r="I31" s="219"/>
      <c r="J31" s="39"/>
      <c r="K31" s="39"/>
      <c r="L31" s="39"/>
      <c r="M31" s="39"/>
      <c r="N31" s="39"/>
      <c r="O31" s="39"/>
      <c r="P31" s="40"/>
      <c r="Q31" s="40"/>
      <c r="R31" s="40"/>
      <c r="S31" s="40"/>
      <c r="T31" s="40"/>
      <c r="U31" s="40"/>
      <c r="V31" s="40"/>
      <c r="W31" s="319"/>
      <c r="X31" s="63"/>
      <c r="Y31" s="353"/>
    </row>
    <row r="32" spans="1:28" s="2" customFormat="1" ht="16.149999999999999" customHeight="1" x14ac:dyDescent="0.5">
      <c r="A32" s="61">
        <v>26</v>
      </c>
      <c r="B32" s="225">
        <v>43153</v>
      </c>
      <c r="C32" s="46" t="s">
        <v>106</v>
      </c>
      <c r="D32" s="59" t="s">
        <v>795</v>
      </c>
      <c r="E32" s="60" t="s">
        <v>796</v>
      </c>
      <c r="F32" s="61"/>
      <c r="G32" s="364" t="s">
        <v>85</v>
      </c>
      <c r="H32" s="61" t="s">
        <v>14</v>
      </c>
      <c r="I32" s="443"/>
      <c r="J32" s="44"/>
      <c r="K32" s="44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314"/>
      <c r="X32" s="23"/>
      <c r="Y32" s="353"/>
      <c r="AB32" s="10"/>
    </row>
    <row r="33" spans="1:30" s="2" customFormat="1" ht="16.149999999999999" customHeight="1" x14ac:dyDescent="0.5">
      <c r="A33" s="61">
        <v>27</v>
      </c>
      <c r="B33" s="225">
        <v>43175</v>
      </c>
      <c r="C33" s="46" t="s">
        <v>106</v>
      </c>
      <c r="D33" s="59" t="s">
        <v>797</v>
      </c>
      <c r="E33" s="60" t="s">
        <v>605</v>
      </c>
      <c r="F33" s="224"/>
      <c r="G33" s="366" t="s">
        <v>85</v>
      </c>
      <c r="H33" s="224" t="s">
        <v>15</v>
      </c>
      <c r="I33" s="443"/>
      <c r="J33" s="49"/>
      <c r="K33" s="49"/>
      <c r="L33" s="49"/>
      <c r="M33" s="49"/>
      <c r="N33" s="49"/>
      <c r="O33" s="49"/>
      <c r="P33" s="50"/>
      <c r="Q33" s="50"/>
      <c r="R33" s="50"/>
      <c r="S33" s="50"/>
      <c r="T33" s="50"/>
      <c r="U33" s="50"/>
      <c r="V33" s="50"/>
      <c r="W33" s="318"/>
      <c r="X33" s="300"/>
      <c r="Y33" s="353"/>
      <c r="AB33" s="10"/>
    </row>
    <row r="34" spans="1:30" s="2" customFormat="1" ht="16.149999999999999" customHeight="1" x14ac:dyDescent="0.5">
      <c r="A34" s="61">
        <v>28</v>
      </c>
      <c r="B34" s="25">
        <v>43180</v>
      </c>
      <c r="C34" s="26" t="s">
        <v>106</v>
      </c>
      <c r="D34" s="27" t="s">
        <v>798</v>
      </c>
      <c r="E34" s="28" t="s">
        <v>799</v>
      </c>
      <c r="F34" s="24"/>
      <c r="G34" s="366" t="s">
        <v>85</v>
      </c>
      <c r="H34" s="24" t="s">
        <v>16</v>
      </c>
      <c r="I34" s="426"/>
      <c r="J34" s="51"/>
      <c r="K34" s="51"/>
      <c r="L34" s="49"/>
      <c r="M34" s="49"/>
      <c r="N34" s="49"/>
      <c r="O34" s="49"/>
      <c r="P34" s="50"/>
      <c r="Q34" s="50"/>
      <c r="R34" s="50"/>
      <c r="S34" s="50"/>
      <c r="T34" s="50"/>
      <c r="U34" s="50"/>
      <c r="V34" s="50"/>
      <c r="W34" s="318"/>
      <c r="X34" s="300"/>
      <c r="Y34" s="353"/>
      <c r="AB34" s="10"/>
    </row>
    <row r="35" spans="1:30" s="2" customFormat="1" ht="16.149999999999999" customHeight="1" x14ac:dyDescent="0.5">
      <c r="A35" s="24">
        <v>29</v>
      </c>
      <c r="B35" s="310">
        <v>45062</v>
      </c>
      <c r="C35" s="26" t="s">
        <v>106</v>
      </c>
      <c r="D35" s="27" t="s">
        <v>800</v>
      </c>
      <c r="E35" s="28" t="s">
        <v>113</v>
      </c>
      <c r="F35" s="24"/>
      <c r="G35" s="366" t="s">
        <v>85</v>
      </c>
      <c r="H35" s="24" t="s">
        <v>13</v>
      </c>
      <c r="I35" s="218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15"/>
      <c r="X35" s="33"/>
      <c r="Y35" s="353"/>
      <c r="AB35" s="10"/>
    </row>
    <row r="36" spans="1:30" s="2" customFormat="1" ht="16.149999999999999" customHeight="1" x14ac:dyDescent="0.5">
      <c r="A36" s="34">
        <v>30</v>
      </c>
      <c r="B36" s="35">
        <v>45063</v>
      </c>
      <c r="C36" s="36" t="s">
        <v>106</v>
      </c>
      <c r="D36" s="37" t="s">
        <v>156</v>
      </c>
      <c r="E36" s="38" t="s">
        <v>801</v>
      </c>
      <c r="F36" s="34"/>
      <c r="G36" s="368" t="s">
        <v>88</v>
      </c>
      <c r="H36" s="34" t="s">
        <v>14</v>
      </c>
      <c r="I36" s="21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319"/>
      <c r="X36" s="63"/>
      <c r="Y36" s="353"/>
      <c r="AB36" s="10"/>
    </row>
    <row r="37" spans="1:30" s="2" customFormat="1" ht="16.149999999999999" customHeight="1" x14ac:dyDescent="0.5">
      <c r="A37" s="61">
        <v>31</v>
      </c>
      <c r="B37" s="383">
        <v>45064</v>
      </c>
      <c r="C37" s="46" t="s">
        <v>106</v>
      </c>
      <c r="D37" s="59" t="s">
        <v>802</v>
      </c>
      <c r="E37" s="60" t="s">
        <v>803</v>
      </c>
      <c r="F37" s="61" t="s">
        <v>103</v>
      </c>
      <c r="G37" s="370" t="s">
        <v>86</v>
      </c>
      <c r="H37" s="61" t="s">
        <v>15</v>
      </c>
      <c r="I37" s="223"/>
      <c r="J37" s="44"/>
      <c r="K37" s="44"/>
      <c r="L37" s="44"/>
      <c r="M37" s="44"/>
      <c r="N37" s="44"/>
      <c r="O37" s="44"/>
      <c r="P37" s="22"/>
      <c r="Q37" s="22"/>
      <c r="R37" s="22"/>
      <c r="S37" s="22"/>
      <c r="T37" s="22"/>
      <c r="U37" s="22"/>
      <c r="V37" s="22"/>
      <c r="W37" s="314"/>
      <c r="X37" s="23"/>
      <c r="Y37" s="353"/>
      <c r="AB37" s="10"/>
    </row>
    <row r="38" spans="1:30" s="2" customFormat="1" ht="16.350000000000001" customHeight="1" x14ac:dyDescent="0.5">
      <c r="A38" s="61">
        <v>32</v>
      </c>
      <c r="B38" s="383">
        <v>45065</v>
      </c>
      <c r="C38" s="46" t="s">
        <v>106</v>
      </c>
      <c r="D38" s="59" t="s">
        <v>804</v>
      </c>
      <c r="E38" s="60" t="s">
        <v>172</v>
      </c>
      <c r="F38" s="61"/>
      <c r="G38" s="365" t="s">
        <v>85</v>
      </c>
      <c r="H38" s="61" t="s">
        <v>16</v>
      </c>
      <c r="I38" s="222"/>
      <c r="J38" s="49"/>
      <c r="K38" s="49"/>
      <c r="L38" s="49"/>
      <c r="M38" s="49"/>
      <c r="N38" s="49"/>
      <c r="O38" s="49"/>
      <c r="P38" s="50"/>
      <c r="Q38" s="50"/>
      <c r="R38" s="50"/>
      <c r="S38" s="50"/>
      <c r="T38" s="50"/>
      <c r="U38" s="50"/>
      <c r="V38" s="50"/>
      <c r="W38" s="318"/>
      <c r="X38" s="300"/>
      <c r="Y38" s="353"/>
      <c r="AA38" s="399" t="s">
        <v>81</v>
      </c>
      <c r="AB38" s="10"/>
      <c r="AD38" s="400">
        <v>44669</v>
      </c>
    </row>
    <row r="39" spans="1:30" s="2" customFormat="1" ht="16.149999999999999" customHeight="1" x14ac:dyDescent="0.5">
      <c r="A39" s="61">
        <v>33</v>
      </c>
      <c r="B39" s="360">
        <v>45066</v>
      </c>
      <c r="C39" s="26" t="s">
        <v>106</v>
      </c>
      <c r="D39" s="27" t="s">
        <v>805</v>
      </c>
      <c r="E39" s="28" t="s">
        <v>806</v>
      </c>
      <c r="F39" s="24"/>
      <c r="G39" s="366" t="s">
        <v>86</v>
      </c>
      <c r="H39" s="24" t="s">
        <v>17</v>
      </c>
      <c r="I39" s="222"/>
      <c r="J39" s="49"/>
      <c r="K39" s="49"/>
      <c r="L39" s="49"/>
      <c r="M39" s="49"/>
      <c r="N39" s="49"/>
      <c r="O39" s="49"/>
      <c r="P39" s="50"/>
      <c r="Q39" s="50"/>
      <c r="R39" s="50"/>
      <c r="S39" s="50"/>
      <c r="T39" s="50"/>
      <c r="U39" s="50"/>
      <c r="V39" s="50"/>
      <c r="W39" s="318"/>
      <c r="X39" s="300"/>
      <c r="Y39" s="353"/>
    </row>
    <row r="40" spans="1:30" s="2" customFormat="1" ht="16.149999999999999" customHeight="1" x14ac:dyDescent="0.5">
      <c r="A40" s="24">
        <v>34</v>
      </c>
      <c r="B40" s="384">
        <v>45067</v>
      </c>
      <c r="C40" s="26" t="s">
        <v>106</v>
      </c>
      <c r="D40" s="27" t="s">
        <v>807</v>
      </c>
      <c r="E40" s="28" t="s">
        <v>808</v>
      </c>
      <c r="F40" s="24"/>
      <c r="G40" s="366" t="s">
        <v>85</v>
      </c>
      <c r="H40" s="24" t="s">
        <v>13</v>
      </c>
      <c r="I40" s="218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15"/>
      <c r="X40" s="33"/>
      <c r="Y40" s="353"/>
    </row>
    <row r="41" spans="1:30" s="2" customFormat="1" ht="16.149999999999999" customHeight="1" x14ac:dyDescent="0.5">
      <c r="A41" s="34">
        <v>35</v>
      </c>
      <c r="B41" s="358">
        <v>45068</v>
      </c>
      <c r="C41" s="36" t="s">
        <v>106</v>
      </c>
      <c r="D41" s="37" t="s">
        <v>809</v>
      </c>
      <c r="E41" s="38" t="s">
        <v>810</v>
      </c>
      <c r="F41" s="34"/>
      <c r="G41" s="371" t="s">
        <v>85</v>
      </c>
      <c r="H41" s="34" t="s">
        <v>14</v>
      </c>
      <c r="I41" s="219"/>
      <c r="J41" s="39"/>
      <c r="K41" s="39"/>
      <c r="L41" s="39"/>
      <c r="M41" s="39"/>
      <c r="N41" s="39"/>
      <c r="O41" s="39"/>
      <c r="P41" s="40"/>
      <c r="Q41" s="40"/>
      <c r="R41" s="40"/>
      <c r="S41" s="40"/>
      <c r="T41" s="40"/>
      <c r="U41" s="40"/>
      <c r="V41" s="40"/>
      <c r="W41" s="319"/>
      <c r="X41" s="63"/>
      <c r="Y41" s="353"/>
      <c r="AB41" s="10"/>
    </row>
    <row r="42" spans="1:30" s="2" customFormat="1" ht="16.149999999999999" customHeight="1" x14ac:dyDescent="0.5">
      <c r="A42" s="15">
        <v>36</v>
      </c>
      <c r="B42" s="363">
        <v>45069</v>
      </c>
      <c r="C42" s="17" t="s">
        <v>106</v>
      </c>
      <c r="D42" s="18" t="s">
        <v>232</v>
      </c>
      <c r="E42" s="19" t="s">
        <v>811</v>
      </c>
      <c r="F42" s="15"/>
      <c r="G42" s="364" t="s">
        <v>87</v>
      </c>
      <c r="H42" s="15" t="s">
        <v>15</v>
      </c>
      <c r="I42" s="223"/>
      <c r="J42" s="44"/>
      <c r="K42" s="44"/>
      <c r="L42" s="44"/>
      <c r="M42" s="44"/>
      <c r="N42" s="44"/>
      <c r="O42" s="44"/>
      <c r="P42" s="22"/>
      <c r="Q42" s="22"/>
      <c r="R42" s="22"/>
      <c r="S42" s="22"/>
      <c r="T42" s="22"/>
      <c r="U42" s="22"/>
      <c r="V42" s="22"/>
      <c r="W42" s="314"/>
      <c r="X42" s="23"/>
      <c r="Y42" s="353"/>
      <c r="AB42" s="10"/>
    </row>
    <row r="43" spans="1:30" s="2" customFormat="1" ht="16.149999999999999" customHeight="1" x14ac:dyDescent="0.5">
      <c r="A43" s="61">
        <v>37</v>
      </c>
      <c r="B43" s="386">
        <v>45070</v>
      </c>
      <c r="C43" s="46" t="s">
        <v>106</v>
      </c>
      <c r="D43" s="59" t="s">
        <v>812</v>
      </c>
      <c r="E43" s="60" t="s">
        <v>111</v>
      </c>
      <c r="F43" s="61" t="s">
        <v>103</v>
      </c>
      <c r="G43" s="366" t="s">
        <v>86</v>
      </c>
      <c r="H43" s="61" t="s">
        <v>16</v>
      </c>
      <c r="I43" s="222"/>
      <c r="J43" s="49"/>
      <c r="K43" s="49"/>
      <c r="L43" s="49"/>
      <c r="M43" s="49"/>
      <c r="N43" s="49"/>
      <c r="O43" s="49"/>
      <c r="P43" s="50"/>
      <c r="Q43" s="50"/>
      <c r="R43" s="50"/>
      <c r="S43" s="50"/>
      <c r="T43" s="50"/>
      <c r="U43" s="50"/>
      <c r="V43" s="50"/>
      <c r="W43" s="318"/>
      <c r="X43" s="300"/>
      <c r="Y43" s="353"/>
      <c r="AB43" s="10"/>
    </row>
    <row r="44" spans="1:30" s="2" customFormat="1" ht="16.149999999999999" customHeight="1" x14ac:dyDescent="0.5">
      <c r="A44" s="61">
        <v>38</v>
      </c>
      <c r="B44" s="383">
        <v>45071</v>
      </c>
      <c r="C44" s="46" t="s">
        <v>106</v>
      </c>
      <c r="D44" s="59" t="s">
        <v>813</v>
      </c>
      <c r="E44" s="60" t="s">
        <v>814</v>
      </c>
      <c r="F44" s="61" t="s">
        <v>103</v>
      </c>
      <c r="G44" s="366" t="s">
        <v>88</v>
      </c>
      <c r="H44" s="61" t="s">
        <v>17</v>
      </c>
      <c r="I44" s="222"/>
      <c r="J44" s="49"/>
      <c r="K44" s="49"/>
      <c r="L44" s="49"/>
      <c r="M44" s="49"/>
      <c r="N44" s="49"/>
      <c r="O44" s="49"/>
      <c r="P44" s="50"/>
      <c r="Q44" s="50"/>
      <c r="R44" s="50"/>
      <c r="S44" s="50"/>
      <c r="T44" s="50"/>
      <c r="U44" s="50"/>
      <c r="V44" s="50"/>
      <c r="W44" s="318"/>
      <c r="X44" s="300"/>
      <c r="Y44" s="353"/>
      <c r="AB44" s="10"/>
    </row>
    <row r="45" spans="1:30" s="2" customFormat="1" ht="16.149999999999999" customHeight="1" x14ac:dyDescent="0.5">
      <c r="A45" s="24">
        <v>39</v>
      </c>
      <c r="B45" s="360">
        <v>45081</v>
      </c>
      <c r="C45" s="26" t="s">
        <v>106</v>
      </c>
      <c r="D45" s="27" t="s">
        <v>815</v>
      </c>
      <c r="E45" s="28" t="s">
        <v>816</v>
      </c>
      <c r="F45" s="24"/>
      <c r="G45" s="366" t="s">
        <v>88</v>
      </c>
      <c r="H45" s="24" t="s">
        <v>16</v>
      </c>
      <c r="I45" s="218"/>
      <c r="J45" s="29"/>
      <c r="K45" s="29"/>
      <c r="L45" s="29"/>
      <c r="M45" s="29"/>
      <c r="N45" s="29"/>
      <c r="O45" s="29"/>
      <c r="P45" s="30"/>
      <c r="Q45" s="30"/>
      <c r="R45" s="30"/>
      <c r="S45" s="30"/>
      <c r="T45" s="30"/>
      <c r="U45" s="30"/>
      <c r="V45" s="30"/>
      <c r="W45" s="315"/>
      <c r="X45" s="33"/>
      <c r="Y45" s="353"/>
      <c r="AB45" s="10"/>
    </row>
    <row r="46" spans="1:30" s="2" customFormat="1" ht="16.149999999999999" customHeight="1" x14ac:dyDescent="0.5">
      <c r="A46" s="34">
        <v>40</v>
      </c>
      <c r="B46" s="606">
        <v>45700</v>
      </c>
      <c r="C46" s="598" t="s">
        <v>106</v>
      </c>
      <c r="D46" s="599" t="s">
        <v>1026</v>
      </c>
      <c r="E46" s="600" t="s">
        <v>1027</v>
      </c>
      <c r="F46" s="608"/>
      <c r="G46" s="786" t="s">
        <v>86</v>
      </c>
      <c r="H46" s="608" t="s">
        <v>17</v>
      </c>
      <c r="I46" s="787" t="s">
        <v>1022</v>
      </c>
      <c r="J46" s="39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319"/>
      <c r="X46" s="63"/>
      <c r="Y46" s="353"/>
      <c r="AB46" s="10"/>
    </row>
    <row r="47" spans="1:30" s="2" customFormat="1" ht="6" customHeight="1" x14ac:dyDescent="0.5">
      <c r="A47" s="65"/>
      <c r="B47" s="354"/>
      <c r="C47" s="355"/>
      <c r="D47" s="356"/>
      <c r="E47" s="357"/>
      <c r="F47" s="65"/>
      <c r="G47" s="68"/>
      <c r="H47" s="65"/>
      <c r="I47" s="65"/>
      <c r="J47" s="65"/>
      <c r="K47" s="65"/>
      <c r="L47" s="65"/>
      <c r="M47" s="65"/>
      <c r="N47" s="65"/>
      <c r="O47" s="65"/>
      <c r="P47" s="64"/>
      <c r="Q47" s="64"/>
      <c r="R47" s="64"/>
      <c r="S47" s="64"/>
      <c r="T47" s="64"/>
      <c r="U47" s="64"/>
      <c r="V47" s="64"/>
      <c r="W47" s="64"/>
      <c r="X47" s="353"/>
      <c r="Y47" s="353"/>
      <c r="AB47" s="10"/>
    </row>
    <row r="48" spans="1:30" s="2" customFormat="1" ht="16.149999999999999" customHeight="1" x14ac:dyDescent="0.5">
      <c r="A48" s="64"/>
      <c r="B48" s="68" t="s">
        <v>24</v>
      </c>
      <c r="C48" s="65"/>
      <c r="E48" s="65">
        <f>H48+M48</f>
        <v>40</v>
      </c>
      <c r="F48" s="66" t="s">
        <v>6</v>
      </c>
      <c r="G48" s="68" t="s">
        <v>11</v>
      </c>
      <c r="H48" s="375">
        <f>COUNTIF($C$7:$C$46,"ช")</f>
        <v>10</v>
      </c>
      <c r="I48" s="343" t="s">
        <v>6</v>
      </c>
      <c r="J48" s="65"/>
      <c r="K48" s="343" t="s">
        <v>7</v>
      </c>
      <c r="L48" s="343"/>
      <c r="M48" s="65">
        <f>COUNTIF($C$7:$C$46,"ญ")</f>
        <v>30</v>
      </c>
      <c r="N48" s="64"/>
      <c r="O48" s="67" t="s">
        <v>8</v>
      </c>
      <c r="X48" s="64"/>
      <c r="Y48" s="64"/>
    </row>
    <row r="49" spans="1:25" s="206" customFormat="1" ht="16.5" hidden="1" customHeight="1" x14ac:dyDescent="0.5">
      <c r="A49" s="201"/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</row>
    <row r="50" spans="1:25" s="203" customFormat="1" ht="16.5" hidden="1" customHeight="1" x14ac:dyDescent="0.5">
      <c r="A50" s="201"/>
      <c r="B50" s="377"/>
      <c r="C50" s="201"/>
      <c r="D50" s="378" t="s">
        <v>13</v>
      </c>
      <c r="E50" s="378">
        <f>COUNTIF($H$7:$H$46,"แดง")</f>
        <v>8</v>
      </c>
      <c r="F50" s="201"/>
      <c r="G50" s="201" t="s">
        <v>85</v>
      </c>
      <c r="H50" s="201">
        <f>COUNTIF($G$7:$G$46,"อังกฤษ")</f>
        <v>20</v>
      </c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</row>
    <row r="51" spans="1:25" s="203" customFormat="1" ht="16.5" hidden="1" customHeight="1" x14ac:dyDescent="0.5">
      <c r="A51" s="201"/>
      <c r="B51" s="377"/>
      <c r="C51" s="201"/>
      <c r="D51" s="378" t="s">
        <v>14</v>
      </c>
      <c r="E51" s="378">
        <f>COUNTIF($H$7:$H$46,"เหลือง")</f>
        <v>8</v>
      </c>
      <c r="F51" s="201"/>
      <c r="G51" s="201" t="s">
        <v>86</v>
      </c>
      <c r="H51" s="201">
        <f>COUNTIF($G$7:$G$46,"ฝรั่งเศส")</f>
        <v>8</v>
      </c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</row>
    <row r="52" spans="1:25" s="203" customFormat="1" ht="16.5" hidden="1" customHeight="1" x14ac:dyDescent="0.5">
      <c r="A52" s="201"/>
      <c r="B52" s="377"/>
      <c r="C52" s="201"/>
      <c r="D52" s="378" t="s">
        <v>15</v>
      </c>
      <c r="E52" s="378">
        <f>COUNTIF($H$7:$H$46,"น้ำเงิน")</f>
        <v>7</v>
      </c>
      <c r="F52" s="201"/>
      <c r="G52" s="201" t="s">
        <v>88</v>
      </c>
      <c r="H52" s="201">
        <f>COUNTIF($G$7:$G$46,"จีน")</f>
        <v>8</v>
      </c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</row>
    <row r="53" spans="1:25" s="203" customFormat="1" ht="16.5" hidden="1" customHeight="1" x14ac:dyDescent="0.5">
      <c r="A53" s="201"/>
      <c r="B53" s="377"/>
      <c r="C53" s="201"/>
      <c r="D53" s="378" t="s">
        <v>16</v>
      </c>
      <c r="E53" s="378">
        <f>COUNTIF($H$7:$H$46,"ม่วง")</f>
        <v>9</v>
      </c>
      <c r="F53" s="201"/>
      <c r="G53" s="201" t="s">
        <v>87</v>
      </c>
      <c r="H53" s="201">
        <f>COUNTIF($G$7:$G$46,"ญี่ปุ่น")</f>
        <v>4</v>
      </c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</row>
    <row r="54" spans="1:25" s="203" customFormat="1" ht="16.5" hidden="1" customHeight="1" x14ac:dyDescent="0.5">
      <c r="A54" s="201"/>
      <c r="B54" s="377"/>
      <c r="C54" s="201"/>
      <c r="D54" s="378" t="s">
        <v>17</v>
      </c>
      <c r="E54" s="378">
        <f>COUNTIF($H$7:$H$46,"ฟ้า")</f>
        <v>8</v>
      </c>
      <c r="F54" s="201"/>
      <c r="G54" s="201" t="s">
        <v>5</v>
      </c>
      <c r="H54" s="201">
        <f>SUM(H50:H53)</f>
        <v>40</v>
      </c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</row>
    <row r="55" spans="1:25" s="203" customFormat="1" ht="16.5" hidden="1" customHeight="1" x14ac:dyDescent="0.5">
      <c r="A55" s="201"/>
      <c r="B55" s="377"/>
      <c r="C55" s="201"/>
      <c r="D55" s="378" t="s">
        <v>5</v>
      </c>
      <c r="E55" s="378">
        <f>SUM(E50:E54)</f>
        <v>40</v>
      </c>
      <c r="F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</row>
    <row r="56" spans="1:25" s="203" customFormat="1" ht="16.5" customHeight="1" x14ac:dyDescent="0.5">
      <c r="B56" s="202"/>
      <c r="C56" s="204"/>
      <c r="D56" s="164"/>
      <c r="E56" s="164"/>
    </row>
    <row r="57" spans="1:25" s="203" customFormat="1" ht="15" customHeight="1" x14ac:dyDescent="0.5">
      <c r="B57" s="202"/>
      <c r="C57" s="204"/>
      <c r="D57" s="164"/>
      <c r="E57" s="164"/>
    </row>
    <row r="58" spans="1:25" s="203" customFormat="1" ht="15" customHeight="1" x14ac:dyDescent="0.5">
      <c r="B58" s="202"/>
      <c r="C58" s="205"/>
      <c r="D58" s="206"/>
      <c r="E58" s="206"/>
    </row>
    <row r="59" spans="1:25" s="203" customFormat="1" ht="15" customHeight="1" x14ac:dyDescent="0.5">
      <c r="B59" s="202"/>
      <c r="C59" s="204"/>
      <c r="D59" s="164"/>
      <c r="E59" s="164"/>
    </row>
  </sheetData>
  <sortState xmlns:xlrd2="http://schemas.microsoft.com/office/spreadsheetml/2017/richdata2" ref="B7:F42">
    <sortCondition ref="C7:C42"/>
    <sortCondition ref="B7:B42"/>
  </sortState>
  <mergeCells count="9">
    <mergeCell ref="V4:W4"/>
    <mergeCell ref="A5:A6"/>
    <mergeCell ref="B5:B6"/>
    <mergeCell ref="C5:C6"/>
    <mergeCell ref="D5:D6"/>
    <mergeCell ref="E5:E6"/>
    <mergeCell ref="F5:F6"/>
    <mergeCell ref="H5:H6"/>
    <mergeCell ref="G5:G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N65"/>
  <sheetViews>
    <sheetView topLeftCell="A18" zoomScale="130" zoomScaleNormal="130" workbookViewId="0">
      <selection activeCell="AD30" sqref="AD30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6.28515625" style="1" customWidth="1"/>
    <col min="7" max="7" width="5.42578125" style="1" customWidth="1"/>
    <col min="8" max="25" width="3" style="1" customWidth="1"/>
    <col min="26" max="26" width="4.7109375" style="1" customWidth="1"/>
    <col min="27" max="27" width="4.85546875" style="637" customWidth="1"/>
    <col min="28" max="16384" width="9.140625" style="1"/>
  </cols>
  <sheetData>
    <row r="1" spans="1:40" s="12" customFormat="1" ht="18" customHeight="1" x14ac:dyDescent="0.5">
      <c r="B1" s="169" t="s">
        <v>55</v>
      </c>
      <c r="C1" s="170"/>
      <c r="D1" s="171"/>
      <c r="E1" s="172" t="str">
        <f>'ยอด ม.5'!D1</f>
        <v xml:space="preserve">      ภาคเรียนที่ 1  ปีการศึกษา 2569</v>
      </c>
      <c r="F1" s="14"/>
      <c r="L1" s="12" t="s">
        <v>25</v>
      </c>
      <c r="Q1" s="12" t="str">
        <f>'ยอด ม.5'!B24</f>
        <v>นายนิพนธ์ ติลกโชติพงศ์</v>
      </c>
      <c r="AA1" s="625"/>
    </row>
    <row r="2" spans="1:40" s="12" customFormat="1" ht="18" customHeight="1" x14ac:dyDescent="0.5">
      <c r="B2" s="173" t="s">
        <v>46</v>
      </c>
      <c r="C2" s="170"/>
      <c r="D2" s="171"/>
      <c r="E2" s="172" t="s">
        <v>66</v>
      </c>
      <c r="L2" s="12" t="s">
        <v>47</v>
      </c>
      <c r="Q2" s="12" t="str">
        <f>'ยอด ม.5'!B25</f>
        <v>Mr.Edcell Oracion</v>
      </c>
      <c r="AA2" s="625"/>
    </row>
    <row r="3" spans="1:40" s="13" customFormat="1" ht="17.25" customHeight="1" x14ac:dyDescent="0.5">
      <c r="A3" s="14" t="s">
        <v>197</v>
      </c>
      <c r="B3" s="12"/>
      <c r="C3" s="12"/>
      <c r="D3" s="12"/>
      <c r="E3" s="12"/>
      <c r="F3" s="14"/>
      <c r="G3" s="14"/>
      <c r="H3" s="14"/>
      <c r="I3" s="14"/>
      <c r="J3" s="14"/>
      <c r="K3" s="12"/>
      <c r="L3" s="12"/>
      <c r="M3" s="12"/>
      <c r="N3" s="14"/>
      <c r="S3" s="12"/>
      <c r="T3" s="12"/>
      <c r="U3" s="12"/>
      <c r="V3" s="12"/>
      <c r="W3" s="12"/>
      <c r="X3" s="12"/>
      <c r="AA3" s="626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2"/>
      <c r="L4" s="12"/>
      <c r="M4" s="12"/>
      <c r="N4" s="14"/>
      <c r="S4" s="14"/>
      <c r="T4" s="12"/>
      <c r="V4" s="174" t="s">
        <v>49</v>
      </c>
      <c r="W4" s="804">
        <f>'ยอด ม.5'!F24</f>
        <v>527</v>
      </c>
      <c r="X4" s="804"/>
      <c r="AA4" s="626"/>
    </row>
    <row r="5" spans="1:40" s="79" customFormat="1" ht="18" customHeight="1" x14ac:dyDescent="0.5">
      <c r="A5" s="805" t="s">
        <v>0</v>
      </c>
      <c r="B5" s="807" t="s">
        <v>1</v>
      </c>
      <c r="C5" s="809" t="s">
        <v>2</v>
      </c>
      <c r="D5" s="811" t="s">
        <v>9</v>
      </c>
      <c r="E5" s="813" t="s">
        <v>4</v>
      </c>
      <c r="F5" s="805" t="s">
        <v>41</v>
      </c>
      <c r="G5" s="805" t="s">
        <v>3</v>
      </c>
      <c r="H5" s="215"/>
      <c r="I5" s="215"/>
      <c r="J5" s="215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9"/>
      <c r="W5" s="186"/>
      <c r="X5" s="372"/>
      <c r="Y5" s="187"/>
      <c r="AA5" s="627"/>
    </row>
    <row r="6" spans="1:40" s="79" customFormat="1" ht="18" customHeight="1" x14ac:dyDescent="0.5">
      <c r="A6" s="806"/>
      <c r="B6" s="808"/>
      <c r="C6" s="810"/>
      <c r="D6" s="812"/>
      <c r="E6" s="814"/>
      <c r="F6" s="815"/>
      <c r="G6" s="815"/>
      <c r="H6" s="216"/>
      <c r="I6" s="216"/>
      <c r="J6" s="216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4"/>
      <c r="W6" s="189"/>
      <c r="X6" s="373"/>
      <c r="Y6" s="190"/>
      <c r="AA6" s="627"/>
    </row>
    <row r="7" spans="1:40" s="2" customFormat="1" ht="15.75" customHeight="1" x14ac:dyDescent="0.5">
      <c r="A7" s="15">
        <v>1</v>
      </c>
      <c r="B7" s="16">
        <v>42862</v>
      </c>
      <c r="C7" s="17" t="s">
        <v>100</v>
      </c>
      <c r="D7" s="18" t="s">
        <v>817</v>
      </c>
      <c r="E7" s="19" t="s">
        <v>818</v>
      </c>
      <c r="F7" s="15" t="s">
        <v>87</v>
      </c>
      <c r="G7" s="124" t="s">
        <v>14</v>
      </c>
      <c r="H7" s="217"/>
      <c r="I7" s="217"/>
      <c r="J7" s="217"/>
      <c r="K7" s="21"/>
      <c r="L7" s="21"/>
      <c r="M7" s="21"/>
      <c r="N7" s="21"/>
      <c r="O7" s="22"/>
      <c r="P7" s="22"/>
      <c r="Q7" s="22"/>
      <c r="R7" s="22"/>
      <c r="S7" s="22"/>
      <c r="T7" s="22"/>
      <c r="U7" s="22"/>
      <c r="V7" s="22"/>
      <c r="W7" s="21"/>
      <c r="X7" s="207"/>
      <c r="Y7" s="23"/>
      <c r="AA7" s="636"/>
    </row>
    <row r="8" spans="1:40" s="2" customFormat="1" ht="16.149999999999999" customHeight="1" x14ac:dyDescent="0.5">
      <c r="A8" s="24">
        <v>2</v>
      </c>
      <c r="B8" s="25">
        <v>42957</v>
      </c>
      <c r="C8" s="26" t="s">
        <v>100</v>
      </c>
      <c r="D8" s="27" t="s">
        <v>819</v>
      </c>
      <c r="E8" s="28" t="s">
        <v>120</v>
      </c>
      <c r="F8" s="24" t="s">
        <v>85</v>
      </c>
      <c r="G8" s="131" t="s">
        <v>13</v>
      </c>
      <c r="H8" s="218"/>
      <c r="I8" s="218"/>
      <c r="J8" s="218"/>
      <c r="K8" s="29"/>
      <c r="L8" s="29"/>
      <c r="M8" s="29"/>
      <c r="N8" s="29"/>
      <c r="O8" s="30"/>
      <c r="P8" s="30"/>
      <c r="Q8" s="30"/>
      <c r="R8" s="30"/>
      <c r="S8" s="30"/>
      <c r="T8" s="30"/>
      <c r="U8" s="30"/>
      <c r="V8" s="30"/>
      <c r="W8" s="31"/>
      <c r="X8" s="32"/>
      <c r="Y8" s="33"/>
      <c r="AA8" s="636"/>
    </row>
    <row r="9" spans="1:40" s="2" customFormat="1" ht="16.149999999999999" customHeight="1" x14ac:dyDescent="0.5">
      <c r="A9" s="24">
        <v>3</v>
      </c>
      <c r="B9" s="25">
        <v>42994</v>
      </c>
      <c r="C9" s="26" t="s">
        <v>100</v>
      </c>
      <c r="D9" s="27" t="s">
        <v>820</v>
      </c>
      <c r="E9" s="28" t="s">
        <v>821</v>
      </c>
      <c r="F9" s="24" t="s">
        <v>85</v>
      </c>
      <c r="G9" s="131" t="s">
        <v>14</v>
      </c>
      <c r="H9" s="218"/>
      <c r="I9" s="218"/>
      <c r="J9" s="218"/>
      <c r="K9" s="29"/>
      <c r="L9" s="29"/>
      <c r="M9" s="29"/>
      <c r="N9" s="29"/>
      <c r="O9" s="30"/>
      <c r="P9" s="30"/>
      <c r="Q9" s="30"/>
      <c r="R9" s="30"/>
      <c r="S9" s="30"/>
      <c r="T9" s="30"/>
      <c r="U9" s="30"/>
      <c r="V9" s="30"/>
      <c r="W9" s="31"/>
      <c r="X9" s="32"/>
      <c r="Y9" s="33"/>
      <c r="AA9" s="636"/>
    </row>
    <row r="10" spans="1:40" s="2" customFormat="1" ht="16.149999999999999" customHeight="1" x14ac:dyDescent="0.5">
      <c r="A10" s="24">
        <v>4</v>
      </c>
      <c r="B10" s="25">
        <v>43028</v>
      </c>
      <c r="C10" s="26" t="s">
        <v>100</v>
      </c>
      <c r="D10" s="27" t="s">
        <v>822</v>
      </c>
      <c r="E10" s="28" t="s">
        <v>823</v>
      </c>
      <c r="F10" s="24" t="s">
        <v>85</v>
      </c>
      <c r="G10" s="131" t="s">
        <v>15</v>
      </c>
      <c r="H10" s="218"/>
      <c r="I10" s="218"/>
      <c r="J10" s="218"/>
      <c r="K10" s="29"/>
      <c r="L10" s="29"/>
      <c r="M10" s="29"/>
      <c r="N10" s="29"/>
      <c r="O10" s="30"/>
      <c r="P10" s="30"/>
      <c r="Q10" s="30"/>
      <c r="R10" s="30"/>
      <c r="S10" s="30"/>
      <c r="T10" s="30"/>
      <c r="U10" s="30"/>
      <c r="V10" s="30"/>
      <c r="W10" s="31"/>
      <c r="X10" s="32"/>
      <c r="Y10" s="33"/>
      <c r="AA10" s="636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35">
        <v>43029</v>
      </c>
      <c r="C11" s="36" t="s">
        <v>100</v>
      </c>
      <c r="D11" s="37" t="s">
        <v>824</v>
      </c>
      <c r="E11" s="38" t="s">
        <v>825</v>
      </c>
      <c r="F11" s="303" t="s">
        <v>85</v>
      </c>
      <c r="G11" s="138" t="s">
        <v>16</v>
      </c>
      <c r="H11" s="219"/>
      <c r="I11" s="219"/>
      <c r="J11" s="219"/>
      <c r="K11" s="39"/>
      <c r="L11" s="39"/>
      <c r="M11" s="39"/>
      <c r="N11" s="39"/>
      <c r="O11" s="40"/>
      <c r="P11" s="40"/>
      <c r="Q11" s="40"/>
      <c r="R11" s="40"/>
      <c r="S11" s="40"/>
      <c r="T11" s="40"/>
      <c r="U11" s="40"/>
      <c r="V11" s="40"/>
      <c r="W11" s="41"/>
      <c r="X11" s="374"/>
      <c r="Y11" s="43"/>
      <c r="AA11" s="636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43034</v>
      </c>
      <c r="C12" s="17" t="s">
        <v>100</v>
      </c>
      <c r="D12" s="18" t="s">
        <v>826</v>
      </c>
      <c r="E12" s="19" t="s">
        <v>827</v>
      </c>
      <c r="F12" s="15" t="s">
        <v>85</v>
      </c>
      <c r="G12" s="124" t="s">
        <v>17</v>
      </c>
      <c r="H12" s="217"/>
      <c r="I12" s="217"/>
      <c r="J12" s="217"/>
      <c r="K12" s="21"/>
      <c r="L12" s="21"/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1"/>
      <c r="X12" s="207"/>
      <c r="Y12" s="23"/>
      <c r="AA12" s="636"/>
      <c r="AB12" s="10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25">
        <v>43035</v>
      </c>
      <c r="C13" s="26" t="s">
        <v>100</v>
      </c>
      <c r="D13" s="27" t="s">
        <v>828</v>
      </c>
      <c r="E13" s="28" t="s">
        <v>829</v>
      </c>
      <c r="F13" s="62" t="s">
        <v>85</v>
      </c>
      <c r="G13" s="131" t="s">
        <v>13</v>
      </c>
      <c r="H13" s="218"/>
      <c r="I13" s="218"/>
      <c r="J13" s="218"/>
      <c r="K13" s="29"/>
      <c r="L13" s="29"/>
      <c r="M13" s="29"/>
      <c r="N13" s="29"/>
      <c r="O13" s="30"/>
      <c r="P13" s="30"/>
      <c r="Q13" s="30"/>
      <c r="R13" s="30"/>
      <c r="S13" s="30"/>
      <c r="T13" s="30"/>
      <c r="U13" s="30"/>
      <c r="V13" s="30"/>
      <c r="W13" s="31"/>
      <c r="X13" s="32"/>
      <c r="Y13" s="33"/>
      <c r="AA13" s="636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43041</v>
      </c>
      <c r="C14" s="26" t="s">
        <v>100</v>
      </c>
      <c r="D14" s="27" t="s">
        <v>830</v>
      </c>
      <c r="E14" s="28" t="s">
        <v>831</v>
      </c>
      <c r="F14" s="24" t="s">
        <v>85</v>
      </c>
      <c r="G14" s="131" t="s">
        <v>14</v>
      </c>
      <c r="H14" s="218"/>
      <c r="I14" s="218"/>
      <c r="J14" s="218"/>
      <c r="K14" s="29"/>
      <c r="L14" s="29"/>
      <c r="M14" s="29"/>
      <c r="N14" s="29"/>
      <c r="O14" s="30"/>
      <c r="P14" s="30"/>
      <c r="Q14" s="30"/>
      <c r="R14" s="30"/>
      <c r="S14" s="30"/>
      <c r="T14" s="30"/>
      <c r="U14" s="30"/>
      <c r="V14" s="30"/>
      <c r="W14" s="31"/>
      <c r="X14" s="32"/>
      <c r="Y14" s="33"/>
      <c r="AA14" s="636"/>
      <c r="AB14" s="10"/>
      <c r="AK14" s="9"/>
      <c r="AM14" s="9"/>
      <c r="AN14" s="3"/>
    </row>
    <row r="15" spans="1:40" s="2" customFormat="1" ht="16.350000000000001" customHeight="1" x14ac:dyDescent="0.5">
      <c r="A15" s="24">
        <v>9</v>
      </c>
      <c r="B15" s="25">
        <v>43044</v>
      </c>
      <c r="C15" s="26" t="s">
        <v>100</v>
      </c>
      <c r="D15" s="27" t="s">
        <v>166</v>
      </c>
      <c r="E15" s="28" t="s">
        <v>118</v>
      </c>
      <c r="F15" s="24" t="s">
        <v>85</v>
      </c>
      <c r="G15" s="131" t="s">
        <v>15</v>
      </c>
      <c r="H15" s="218"/>
      <c r="I15" s="218"/>
      <c r="J15" s="218"/>
      <c r="K15" s="73"/>
      <c r="L15" s="29"/>
      <c r="M15" s="29"/>
      <c r="N15" s="29"/>
      <c r="O15" s="30"/>
      <c r="P15" s="30"/>
      <c r="Q15" s="30"/>
      <c r="R15" s="30"/>
      <c r="S15" s="30"/>
      <c r="T15" s="30"/>
      <c r="U15" s="30"/>
      <c r="V15" s="30"/>
      <c r="W15" s="31"/>
      <c r="X15" s="32"/>
      <c r="Y15" s="33"/>
      <c r="AA15" s="636"/>
      <c r="AB15" s="10"/>
      <c r="AK15" s="9"/>
      <c r="AM15" s="9"/>
      <c r="AN15" s="3"/>
    </row>
    <row r="16" spans="1:40" s="2" customFormat="1" ht="16.5" customHeight="1" x14ac:dyDescent="0.5">
      <c r="A16" s="34">
        <v>10</v>
      </c>
      <c r="B16" s="35">
        <v>43074</v>
      </c>
      <c r="C16" s="36" t="s">
        <v>100</v>
      </c>
      <c r="D16" s="37" t="s">
        <v>164</v>
      </c>
      <c r="E16" s="38" t="s">
        <v>832</v>
      </c>
      <c r="F16" s="34" t="s">
        <v>85</v>
      </c>
      <c r="G16" s="138" t="s">
        <v>16</v>
      </c>
      <c r="H16" s="219"/>
      <c r="I16" s="219"/>
      <c r="J16" s="219"/>
      <c r="K16" s="39"/>
      <c r="L16" s="39"/>
      <c r="M16" s="39"/>
      <c r="N16" s="39"/>
      <c r="O16" s="40"/>
      <c r="P16" s="40"/>
      <c r="Q16" s="40"/>
      <c r="R16" s="40"/>
      <c r="S16" s="40"/>
      <c r="T16" s="40"/>
      <c r="U16" s="40"/>
      <c r="V16" s="40"/>
      <c r="W16" s="41"/>
      <c r="X16" s="374"/>
      <c r="Y16" s="43"/>
      <c r="AA16" s="636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359">
        <v>43076</v>
      </c>
      <c r="C17" s="17" t="s">
        <v>100</v>
      </c>
      <c r="D17" s="18" t="s">
        <v>833</v>
      </c>
      <c r="E17" s="19" t="s">
        <v>834</v>
      </c>
      <c r="F17" s="15" t="s">
        <v>88</v>
      </c>
      <c r="G17" s="124" t="s">
        <v>17</v>
      </c>
      <c r="H17" s="217"/>
      <c r="I17" s="217"/>
      <c r="J17" s="217"/>
      <c r="K17" s="44"/>
      <c r="L17" s="44"/>
      <c r="M17" s="44"/>
      <c r="N17" s="44"/>
      <c r="O17" s="22"/>
      <c r="P17" s="22"/>
      <c r="Q17" s="22"/>
      <c r="R17" s="22"/>
      <c r="S17" s="22"/>
      <c r="T17" s="22"/>
      <c r="U17" s="22"/>
      <c r="V17" s="22"/>
      <c r="W17" s="21"/>
      <c r="X17" s="207"/>
      <c r="Y17" s="23"/>
      <c r="AA17" s="636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25">
        <v>43078</v>
      </c>
      <c r="C18" s="26" t="s">
        <v>100</v>
      </c>
      <c r="D18" s="27" t="s">
        <v>835</v>
      </c>
      <c r="E18" s="28" t="s">
        <v>836</v>
      </c>
      <c r="F18" s="224" t="s">
        <v>86</v>
      </c>
      <c r="G18" s="131" t="s">
        <v>13</v>
      </c>
      <c r="H18" s="218"/>
      <c r="I18" s="218"/>
      <c r="J18" s="218"/>
      <c r="K18" s="31"/>
      <c r="L18" s="31"/>
      <c r="M18" s="31"/>
      <c r="N18" s="31"/>
      <c r="O18" s="30"/>
      <c r="P18" s="30"/>
      <c r="Q18" s="30"/>
      <c r="R18" s="30"/>
      <c r="S18" s="30"/>
      <c r="T18" s="30"/>
      <c r="U18" s="30"/>
      <c r="V18" s="30"/>
      <c r="W18" s="31"/>
      <c r="X18" s="32"/>
      <c r="Y18" s="33"/>
      <c r="AA18" s="636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25">
        <v>43079</v>
      </c>
      <c r="C19" s="26" t="s">
        <v>100</v>
      </c>
      <c r="D19" s="45" t="s">
        <v>837</v>
      </c>
      <c r="E19" s="28" t="s">
        <v>838</v>
      </c>
      <c r="F19" s="24" t="s">
        <v>87</v>
      </c>
      <c r="G19" s="131" t="s">
        <v>14</v>
      </c>
      <c r="H19" s="218"/>
      <c r="I19" s="218"/>
      <c r="J19" s="218"/>
      <c r="K19" s="29"/>
      <c r="L19" s="29"/>
      <c r="M19" s="29"/>
      <c r="N19" s="29"/>
      <c r="O19" s="30"/>
      <c r="P19" s="30"/>
      <c r="Q19" s="30"/>
      <c r="R19" s="30"/>
      <c r="S19" s="30"/>
      <c r="T19" s="30"/>
      <c r="U19" s="30"/>
      <c r="V19" s="30"/>
      <c r="W19" s="31"/>
      <c r="X19" s="32"/>
      <c r="Y19" s="33"/>
      <c r="AA19" s="636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360">
        <v>43116</v>
      </c>
      <c r="C20" s="26" t="s">
        <v>100</v>
      </c>
      <c r="D20" s="27" t="s">
        <v>839</v>
      </c>
      <c r="E20" s="28" t="s">
        <v>840</v>
      </c>
      <c r="F20" s="24" t="s">
        <v>87</v>
      </c>
      <c r="G20" s="131" t="s">
        <v>15</v>
      </c>
      <c r="H20" s="218"/>
      <c r="I20" s="218"/>
      <c r="J20" s="218"/>
      <c r="K20" s="29"/>
      <c r="L20" s="29"/>
      <c r="M20" s="29"/>
      <c r="N20" s="29"/>
      <c r="O20" s="30"/>
      <c r="P20" s="30"/>
      <c r="Q20" s="30"/>
      <c r="R20" s="30"/>
      <c r="S20" s="30"/>
      <c r="T20" s="30"/>
      <c r="U20" s="30"/>
      <c r="V20" s="30"/>
      <c r="W20" s="31"/>
      <c r="X20" s="32"/>
      <c r="Y20" s="33"/>
      <c r="AA20" s="636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5">
        <v>43132</v>
      </c>
      <c r="C21" s="36" t="s">
        <v>100</v>
      </c>
      <c r="D21" s="37" t="s">
        <v>841</v>
      </c>
      <c r="E21" s="38" t="s">
        <v>842</v>
      </c>
      <c r="F21" s="34" t="s">
        <v>88</v>
      </c>
      <c r="G21" s="138" t="s">
        <v>16</v>
      </c>
      <c r="H21" s="219"/>
      <c r="I21" s="219"/>
      <c r="J21" s="219"/>
      <c r="K21" s="39"/>
      <c r="L21" s="39"/>
      <c r="M21" s="39"/>
      <c r="N21" s="39"/>
      <c r="O21" s="40"/>
      <c r="P21" s="40"/>
      <c r="Q21" s="40"/>
      <c r="R21" s="40"/>
      <c r="S21" s="40"/>
      <c r="T21" s="40"/>
      <c r="U21" s="40"/>
      <c r="V21" s="40"/>
      <c r="W21" s="41"/>
      <c r="X21" s="42"/>
      <c r="Y21" s="63"/>
      <c r="AA21" s="636"/>
      <c r="AB21" s="10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16">
        <v>43158</v>
      </c>
      <c r="C22" s="17" t="s">
        <v>100</v>
      </c>
      <c r="D22" s="18" t="s">
        <v>450</v>
      </c>
      <c r="E22" s="19" t="s">
        <v>843</v>
      </c>
      <c r="F22" s="15" t="s">
        <v>85</v>
      </c>
      <c r="G22" s="200" t="s">
        <v>17</v>
      </c>
      <c r="H22" s="223"/>
      <c r="I22" s="223"/>
      <c r="J22" s="223"/>
      <c r="K22" s="44"/>
      <c r="L22" s="44"/>
      <c r="M22" s="44"/>
      <c r="N22" s="44"/>
      <c r="O22" s="22"/>
      <c r="P22" s="22"/>
      <c r="Q22" s="22"/>
      <c r="R22" s="22"/>
      <c r="S22" s="22"/>
      <c r="T22" s="22"/>
      <c r="U22" s="22"/>
      <c r="V22" s="22"/>
      <c r="W22" s="21"/>
      <c r="X22" s="207"/>
      <c r="Y22" s="23"/>
      <c r="AA22" s="636"/>
      <c r="AB22" s="10"/>
      <c r="AK22" s="9"/>
      <c r="AM22" s="9"/>
      <c r="AN22" s="3"/>
    </row>
    <row r="23" spans="1:40" s="2" customFormat="1" ht="16.149999999999999" customHeight="1" x14ac:dyDescent="0.5">
      <c r="A23" s="61">
        <v>17</v>
      </c>
      <c r="B23" s="225">
        <v>43160</v>
      </c>
      <c r="C23" s="46" t="s">
        <v>100</v>
      </c>
      <c r="D23" s="59" t="s">
        <v>844</v>
      </c>
      <c r="E23" s="60" t="s">
        <v>845</v>
      </c>
      <c r="F23" s="61" t="s">
        <v>85</v>
      </c>
      <c r="G23" s="306" t="s">
        <v>13</v>
      </c>
      <c r="H23" s="221"/>
      <c r="I23" s="221"/>
      <c r="J23" s="221"/>
      <c r="K23" s="49"/>
      <c r="L23" s="49"/>
      <c r="M23" s="49"/>
      <c r="N23" s="49"/>
      <c r="O23" s="50"/>
      <c r="P23" s="50"/>
      <c r="Q23" s="50"/>
      <c r="R23" s="50"/>
      <c r="S23" s="50"/>
      <c r="T23" s="50"/>
      <c r="U23" s="50"/>
      <c r="V23" s="50"/>
      <c r="W23" s="51"/>
      <c r="X23" s="52"/>
      <c r="Y23" s="300"/>
      <c r="AA23" s="636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127">
        <v>43163</v>
      </c>
      <c r="C24" s="26" t="s">
        <v>100</v>
      </c>
      <c r="D24" s="27" t="s">
        <v>196</v>
      </c>
      <c r="E24" s="28" t="s">
        <v>846</v>
      </c>
      <c r="F24" s="24" t="s">
        <v>86</v>
      </c>
      <c r="G24" s="131" t="s">
        <v>14</v>
      </c>
      <c r="H24" s="218"/>
      <c r="I24" s="218"/>
      <c r="J24" s="218"/>
      <c r="K24" s="31"/>
      <c r="L24" s="31"/>
      <c r="M24" s="31"/>
      <c r="N24" s="31"/>
      <c r="O24" s="30"/>
      <c r="P24" s="30"/>
      <c r="Q24" s="30"/>
      <c r="R24" s="30"/>
      <c r="S24" s="30"/>
      <c r="T24" s="30"/>
      <c r="U24" s="30"/>
      <c r="V24" s="30"/>
      <c r="W24" s="31"/>
      <c r="X24" s="32"/>
      <c r="Y24" s="33"/>
      <c r="AA24" s="636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25">
        <v>43169</v>
      </c>
      <c r="C25" s="26" t="s">
        <v>100</v>
      </c>
      <c r="D25" s="27" t="s">
        <v>847</v>
      </c>
      <c r="E25" s="28" t="s">
        <v>848</v>
      </c>
      <c r="F25" s="24" t="s">
        <v>88</v>
      </c>
      <c r="G25" s="131" t="s">
        <v>15</v>
      </c>
      <c r="H25" s="218"/>
      <c r="I25" s="218"/>
      <c r="J25" s="218"/>
      <c r="K25" s="29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1"/>
      <c r="X25" s="32"/>
      <c r="Y25" s="33"/>
      <c r="AA25" s="632"/>
      <c r="AB25" s="387"/>
      <c r="AC25" s="206"/>
      <c r="AD25" s="206"/>
      <c r="AE25" s="206"/>
      <c r="AF25" s="206"/>
      <c r="AG25" s="206"/>
      <c r="AH25" s="206"/>
      <c r="AI25" s="206"/>
      <c r="AK25" s="9"/>
      <c r="AM25" s="9"/>
      <c r="AN25" s="3"/>
    </row>
    <row r="26" spans="1:40" s="2" customFormat="1" ht="16.149999999999999" customHeight="1" x14ac:dyDescent="0.5">
      <c r="A26" s="34">
        <v>20</v>
      </c>
      <c r="B26" s="801">
        <v>44448</v>
      </c>
      <c r="C26" s="36" t="s">
        <v>100</v>
      </c>
      <c r="D26" s="37" t="s">
        <v>1039</v>
      </c>
      <c r="E26" s="38" t="s">
        <v>1040</v>
      </c>
      <c r="F26" s="138" t="s">
        <v>87</v>
      </c>
      <c r="G26" s="138" t="s">
        <v>16</v>
      </c>
      <c r="H26" s="219"/>
      <c r="I26" s="219"/>
      <c r="J26" s="219"/>
      <c r="K26" s="39"/>
      <c r="L26" s="39"/>
      <c r="M26" s="39"/>
      <c r="N26" s="39"/>
      <c r="O26" s="40"/>
      <c r="P26" s="40"/>
      <c r="Q26" s="40"/>
      <c r="R26" s="40"/>
      <c r="S26" s="40"/>
      <c r="T26" s="40"/>
      <c r="U26" s="40"/>
      <c r="V26" s="40"/>
      <c r="W26" s="41"/>
      <c r="X26" s="42"/>
      <c r="Y26" s="63"/>
      <c r="AA26" s="632"/>
      <c r="AB26" s="387"/>
      <c r="AC26" s="206"/>
      <c r="AD26" s="206"/>
      <c r="AE26" s="206"/>
      <c r="AF26" s="206"/>
      <c r="AG26" s="206"/>
      <c r="AH26" s="206"/>
      <c r="AI26" s="206"/>
      <c r="AK26" s="9"/>
      <c r="AM26" s="9"/>
      <c r="AN26" s="3"/>
    </row>
    <row r="27" spans="1:40" s="2" customFormat="1" ht="16.149999999999999" customHeight="1" x14ac:dyDescent="0.5">
      <c r="A27" s="15">
        <v>21</v>
      </c>
      <c r="B27" s="16">
        <v>45072</v>
      </c>
      <c r="C27" s="17" t="s">
        <v>100</v>
      </c>
      <c r="D27" s="18" t="s">
        <v>849</v>
      </c>
      <c r="E27" s="19" t="s">
        <v>850</v>
      </c>
      <c r="F27" s="15" t="s">
        <v>85</v>
      </c>
      <c r="G27" s="200" t="s">
        <v>16</v>
      </c>
      <c r="H27" s="223"/>
      <c r="I27" s="223"/>
      <c r="J27" s="223"/>
      <c r="K27" s="44"/>
      <c r="L27" s="44"/>
      <c r="M27" s="44"/>
      <c r="N27" s="44"/>
      <c r="O27" s="22"/>
      <c r="P27" s="22"/>
      <c r="Q27" s="22"/>
      <c r="R27" s="22"/>
      <c r="S27" s="22"/>
      <c r="T27" s="22"/>
      <c r="U27" s="22"/>
      <c r="V27" s="22"/>
      <c r="W27" s="21"/>
      <c r="X27" s="207"/>
      <c r="Y27" s="23"/>
      <c r="AA27" s="632"/>
      <c r="AB27" s="387"/>
      <c r="AC27" s="206"/>
      <c r="AD27" s="206"/>
      <c r="AE27" s="206"/>
      <c r="AF27" s="206"/>
      <c r="AG27" s="206"/>
      <c r="AH27" s="206"/>
      <c r="AI27" s="206"/>
      <c r="AK27" s="9"/>
      <c r="AM27" s="9"/>
      <c r="AN27" s="3"/>
    </row>
    <row r="28" spans="1:40" s="2" customFormat="1" ht="16.350000000000001" customHeight="1" x14ac:dyDescent="0.5">
      <c r="A28" s="24">
        <v>22</v>
      </c>
      <c r="B28" s="25">
        <v>45073</v>
      </c>
      <c r="C28" s="26" t="s">
        <v>100</v>
      </c>
      <c r="D28" s="27" t="s">
        <v>851</v>
      </c>
      <c r="E28" s="28" t="s">
        <v>852</v>
      </c>
      <c r="F28" s="24" t="s">
        <v>88</v>
      </c>
      <c r="G28" s="131" t="s">
        <v>17</v>
      </c>
      <c r="H28" s="218"/>
      <c r="I28" s="218"/>
      <c r="J28" s="218"/>
      <c r="K28" s="29"/>
      <c r="L28" s="29"/>
      <c r="M28" s="29"/>
      <c r="N28" s="29"/>
      <c r="O28" s="30"/>
      <c r="P28" s="30"/>
      <c r="Q28" s="30"/>
      <c r="R28" s="30"/>
      <c r="S28" s="30"/>
      <c r="T28" s="30"/>
      <c r="U28" s="30"/>
      <c r="V28" s="30"/>
      <c r="W28" s="31"/>
      <c r="X28" s="32"/>
      <c r="Y28" s="33"/>
      <c r="AA28" s="636"/>
      <c r="AB28" s="10"/>
      <c r="AK28" s="9"/>
      <c r="AM28" s="9"/>
      <c r="AN28" s="3"/>
    </row>
    <row r="29" spans="1:40" s="2" customFormat="1" ht="16.149999999999999" customHeight="1" x14ac:dyDescent="0.5">
      <c r="A29" s="24">
        <v>23</v>
      </c>
      <c r="B29" s="25">
        <v>43052</v>
      </c>
      <c r="C29" s="26" t="s">
        <v>106</v>
      </c>
      <c r="D29" s="54" t="s">
        <v>161</v>
      </c>
      <c r="E29" s="55" t="s">
        <v>853</v>
      </c>
      <c r="F29" s="24" t="s">
        <v>88</v>
      </c>
      <c r="G29" s="151" t="s">
        <v>15</v>
      </c>
      <c r="H29" s="802"/>
      <c r="I29" s="802"/>
      <c r="J29" s="802"/>
      <c r="K29" s="29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1"/>
      <c r="X29" s="32"/>
      <c r="Y29" s="33"/>
      <c r="AA29" s="636"/>
      <c r="AB29" s="10"/>
      <c r="AK29" s="9"/>
      <c r="AM29" s="9"/>
      <c r="AN29" s="3"/>
    </row>
    <row r="30" spans="1:40" s="2" customFormat="1" ht="16.149999999999999" customHeight="1" x14ac:dyDescent="0.5">
      <c r="A30" s="24">
        <v>24</v>
      </c>
      <c r="B30" s="25">
        <v>43053</v>
      </c>
      <c r="C30" s="53" t="s">
        <v>106</v>
      </c>
      <c r="D30" s="27" t="s">
        <v>854</v>
      </c>
      <c r="E30" s="28" t="s">
        <v>855</v>
      </c>
      <c r="F30" s="24" t="s">
        <v>87</v>
      </c>
      <c r="G30" s="131" t="s">
        <v>15</v>
      </c>
      <c r="H30" s="218"/>
      <c r="I30" s="218"/>
      <c r="J30" s="218"/>
      <c r="K30" s="29"/>
      <c r="L30" s="29"/>
      <c r="M30" s="29"/>
      <c r="N30" s="29"/>
      <c r="O30" s="30"/>
      <c r="P30" s="30"/>
      <c r="Q30" s="30"/>
      <c r="R30" s="30"/>
      <c r="S30" s="30"/>
      <c r="T30" s="30"/>
      <c r="U30" s="30"/>
      <c r="V30" s="30"/>
      <c r="W30" s="31"/>
      <c r="X30" s="32"/>
      <c r="Y30" s="33"/>
      <c r="AA30" s="636"/>
    </row>
    <row r="31" spans="1:40" s="2" customFormat="1" ht="16.149999999999999" customHeight="1" x14ac:dyDescent="0.5">
      <c r="A31" s="34">
        <v>25</v>
      </c>
      <c r="B31" s="35">
        <v>43054</v>
      </c>
      <c r="C31" s="36" t="s">
        <v>106</v>
      </c>
      <c r="D31" s="304" t="s">
        <v>856</v>
      </c>
      <c r="E31" s="305" t="s">
        <v>857</v>
      </c>
      <c r="F31" s="303" t="s">
        <v>88</v>
      </c>
      <c r="G31" s="138" t="s">
        <v>17</v>
      </c>
      <c r="H31" s="219"/>
      <c r="I31" s="219"/>
      <c r="J31" s="219"/>
      <c r="K31" s="39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1"/>
      <c r="X31" s="42"/>
      <c r="Y31" s="63"/>
      <c r="AA31" s="636"/>
    </row>
    <row r="32" spans="1:40" s="2" customFormat="1" ht="16.149999999999999" customHeight="1" x14ac:dyDescent="0.5">
      <c r="A32" s="15">
        <v>26</v>
      </c>
      <c r="B32" s="16">
        <v>43060</v>
      </c>
      <c r="C32" s="17" t="s">
        <v>106</v>
      </c>
      <c r="D32" s="18" t="s">
        <v>858</v>
      </c>
      <c r="E32" s="19" t="s">
        <v>859</v>
      </c>
      <c r="F32" s="15" t="s">
        <v>88</v>
      </c>
      <c r="G32" s="200" t="s">
        <v>17</v>
      </c>
      <c r="H32" s="223"/>
      <c r="I32" s="223"/>
      <c r="J32" s="223"/>
      <c r="K32" s="44"/>
      <c r="L32" s="44"/>
      <c r="M32" s="44"/>
      <c r="N32" s="44"/>
      <c r="O32" s="22"/>
      <c r="P32" s="22"/>
      <c r="Q32" s="22"/>
      <c r="R32" s="22"/>
      <c r="S32" s="22"/>
      <c r="T32" s="22"/>
      <c r="U32" s="22"/>
      <c r="V32" s="22"/>
      <c r="W32" s="21"/>
      <c r="X32" s="207"/>
      <c r="Y32" s="23"/>
      <c r="AA32" s="636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25">
        <v>43066</v>
      </c>
      <c r="C33" s="26" t="s">
        <v>106</v>
      </c>
      <c r="D33" s="27" t="s">
        <v>162</v>
      </c>
      <c r="E33" s="28" t="s">
        <v>860</v>
      </c>
      <c r="F33" s="24" t="s">
        <v>85</v>
      </c>
      <c r="G33" s="131" t="s">
        <v>16</v>
      </c>
      <c r="H33" s="218"/>
      <c r="I33" s="218"/>
      <c r="J33" s="218"/>
      <c r="K33" s="29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1"/>
      <c r="X33" s="32"/>
      <c r="Y33" s="33"/>
      <c r="AA33" s="636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25">
        <v>43095</v>
      </c>
      <c r="C34" s="26" t="s">
        <v>106</v>
      </c>
      <c r="D34" s="27" t="s">
        <v>861</v>
      </c>
      <c r="E34" s="28" t="s">
        <v>468</v>
      </c>
      <c r="F34" s="24" t="s">
        <v>85</v>
      </c>
      <c r="G34" s="151" t="s">
        <v>17</v>
      </c>
      <c r="H34" s="802"/>
      <c r="I34" s="802"/>
      <c r="J34" s="802"/>
      <c r="K34" s="29"/>
      <c r="L34" s="29"/>
      <c r="M34" s="29"/>
      <c r="N34" s="29"/>
      <c r="O34" s="30"/>
      <c r="P34" s="30"/>
      <c r="Q34" s="30"/>
      <c r="R34" s="30"/>
      <c r="S34" s="30"/>
      <c r="T34" s="30"/>
      <c r="U34" s="30"/>
      <c r="V34" s="30"/>
      <c r="W34" s="31"/>
      <c r="X34" s="32"/>
      <c r="Y34" s="33"/>
      <c r="AA34" s="636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25">
        <v>43099</v>
      </c>
      <c r="C35" s="26" t="s">
        <v>106</v>
      </c>
      <c r="D35" s="27" t="s">
        <v>862</v>
      </c>
      <c r="E35" s="28" t="s">
        <v>863</v>
      </c>
      <c r="F35" s="24" t="s">
        <v>85</v>
      </c>
      <c r="G35" s="131" t="s">
        <v>13</v>
      </c>
      <c r="H35" s="218"/>
      <c r="I35" s="218"/>
      <c r="J35" s="218"/>
      <c r="K35" s="29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1"/>
      <c r="X35" s="32"/>
      <c r="Y35" s="33"/>
      <c r="AA35" s="636"/>
      <c r="AB35" s="10"/>
      <c r="AK35" s="9"/>
      <c r="AM35" s="9"/>
      <c r="AN35" s="3"/>
    </row>
    <row r="36" spans="1:40" s="2" customFormat="1" ht="16.149999999999999" customHeight="1" x14ac:dyDescent="0.5">
      <c r="A36" s="34">
        <v>30</v>
      </c>
      <c r="B36" s="35">
        <v>43101</v>
      </c>
      <c r="C36" s="36" t="s">
        <v>106</v>
      </c>
      <c r="D36" s="37" t="s">
        <v>674</v>
      </c>
      <c r="E36" s="38" t="s">
        <v>864</v>
      </c>
      <c r="F36" s="34" t="s">
        <v>86</v>
      </c>
      <c r="G36" s="138" t="s">
        <v>14</v>
      </c>
      <c r="H36" s="219"/>
      <c r="I36" s="219"/>
      <c r="J36" s="219"/>
      <c r="K36" s="39"/>
      <c r="L36" s="39"/>
      <c r="M36" s="39"/>
      <c r="N36" s="39"/>
      <c r="O36" s="40"/>
      <c r="P36" s="40"/>
      <c r="Q36" s="40"/>
      <c r="R36" s="40"/>
      <c r="S36" s="40"/>
      <c r="T36" s="40"/>
      <c r="U36" s="40"/>
      <c r="V36" s="40"/>
      <c r="W36" s="41"/>
      <c r="X36" s="42"/>
      <c r="Y36" s="63"/>
      <c r="AA36" s="636"/>
      <c r="AB36" s="10"/>
      <c r="AK36" s="9"/>
      <c r="AM36" s="9"/>
      <c r="AN36" s="3"/>
    </row>
    <row r="37" spans="1:40" s="2" customFormat="1" ht="16.149999999999999" customHeight="1" x14ac:dyDescent="0.5">
      <c r="A37" s="15">
        <v>31</v>
      </c>
      <c r="B37" s="16">
        <v>43133</v>
      </c>
      <c r="C37" s="17" t="s">
        <v>106</v>
      </c>
      <c r="D37" s="18" t="s">
        <v>865</v>
      </c>
      <c r="E37" s="19" t="s">
        <v>570</v>
      </c>
      <c r="F37" s="15" t="s">
        <v>85</v>
      </c>
      <c r="G37" s="200" t="s">
        <v>16</v>
      </c>
      <c r="H37" s="223"/>
      <c r="I37" s="223"/>
      <c r="J37" s="223"/>
      <c r="K37" s="44"/>
      <c r="L37" s="44"/>
      <c r="M37" s="44"/>
      <c r="N37" s="44"/>
      <c r="O37" s="22"/>
      <c r="P37" s="22"/>
      <c r="Q37" s="22"/>
      <c r="R37" s="22"/>
      <c r="S37" s="22"/>
      <c r="T37" s="22"/>
      <c r="U37" s="22"/>
      <c r="V37" s="22"/>
      <c r="W37" s="21"/>
      <c r="X37" s="207"/>
      <c r="Y37" s="23"/>
      <c r="AA37" s="636"/>
      <c r="AB37" s="10"/>
      <c r="AK37" s="9"/>
      <c r="AM37" s="9"/>
      <c r="AN37" s="3"/>
    </row>
    <row r="38" spans="1:40" s="2" customFormat="1" ht="16.350000000000001" customHeight="1" x14ac:dyDescent="0.5">
      <c r="A38" s="24">
        <v>32</v>
      </c>
      <c r="B38" s="360">
        <v>43141</v>
      </c>
      <c r="C38" s="26" t="s">
        <v>106</v>
      </c>
      <c r="D38" s="27" t="s">
        <v>866</v>
      </c>
      <c r="E38" s="28" t="s">
        <v>867</v>
      </c>
      <c r="F38" s="24" t="s">
        <v>85</v>
      </c>
      <c r="G38" s="131" t="s">
        <v>17</v>
      </c>
      <c r="H38" s="218"/>
      <c r="I38" s="218"/>
      <c r="J38" s="218"/>
      <c r="K38" s="29"/>
      <c r="L38" s="29"/>
      <c r="M38" s="29"/>
      <c r="N38" s="29"/>
      <c r="O38" s="30"/>
      <c r="P38" s="30"/>
      <c r="Q38" s="30"/>
      <c r="R38" s="30"/>
      <c r="S38" s="30"/>
      <c r="T38" s="30"/>
      <c r="U38" s="30"/>
      <c r="V38" s="30"/>
      <c r="W38" s="31"/>
      <c r="X38" s="32"/>
      <c r="Y38" s="33"/>
      <c r="AA38" s="636"/>
      <c r="AB38" s="10"/>
      <c r="AK38" s="9"/>
      <c r="AM38" s="9"/>
      <c r="AN38" s="3"/>
    </row>
    <row r="39" spans="1:40" s="2" customFormat="1" ht="16.149999999999999" customHeight="1" x14ac:dyDescent="0.5">
      <c r="A39" s="24">
        <v>33</v>
      </c>
      <c r="B39" s="360">
        <v>43147</v>
      </c>
      <c r="C39" s="26" t="s">
        <v>106</v>
      </c>
      <c r="D39" s="27" t="s">
        <v>868</v>
      </c>
      <c r="E39" s="28" t="s">
        <v>869</v>
      </c>
      <c r="F39" s="62" t="s">
        <v>86</v>
      </c>
      <c r="G39" s="131" t="s">
        <v>13</v>
      </c>
      <c r="H39" s="218"/>
      <c r="I39" s="218"/>
      <c r="J39" s="218"/>
      <c r="K39" s="29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1"/>
      <c r="X39" s="32"/>
      <c r="Y39" s="33"/>
      <c r="AA39" s="636"/>
    </row>
    <row r="40" spans="1:40" s="2" customFormat="1" ht="16.149999999999999" customHeight="1" x14ac:dyDescent="0.5">
      <c r="A40" s="24">
        <v>34</v>
      </c>
      <c r="B40" s="360">
        <v>45074</v>
      </c>
      <c r="C40" s="26" t="s">
        <v>106</v>
      </c>
      <c r="D40" s="27" t="s">
        <v>870</v>
      </c>
      <c r="E40" s="28" t="s">
        <v>871</v>
      </c>
      <c r="F40" s="62" t="s">
        <v>85</v>
      </c>
      <c r="G40" s="131" t="s">
        <v>14</v>
      </c>
      <c r="H40" s="218"/>
      <c r="I40" s="218"/>
      <c r="J40" s="218"/>
      <c r="K40" s="29"/>
      <c r="L40" s="29"/>
      <c r="M40" s="29"/>
      <c r="N40" s="29"/>
      <c r="O40" s="30"/>
      <c r="P40" s="30"/>
      <c r="Q40" s="30"/>
      <c r="R40" s="30"/>
      <c r="S40" s="30"/>
      <c r="T40" s="30"/>
      <c r="U40" s="30"/>
      <c r="V40" s="30"/>
      <c r="W40" s="31"/>
      <c r="X40" s="32"/>
      <c r="Y40" s="33"/>
      <c r="AA40" s="636"/>
    </row>
    <row r="41" spans="1:40" s="2" customFormat="1" ht="16.149999999999999" customHeight="1" x14ac:dyDescent="0.5">
      <c r="A41" s="34">
        <v>35</v>
      </c>
      <c r="B41" s="358">
        <v>45075</v>
      </c>
      <c r="C41" s="36" t="s">
        <v>106</v>
      </c>
      <c r="D41" s="37" t="s">
        <v>872</v>
      </c>
      <c r="E41" s="38" t="s">
        <v>873</v>
      </c>
      <c r="F41" s="34" t="s">
        <v>88</v>
      </c>
      <c r="G41" s="138" t="s">
        <v>15</v>
      </c>
      <c r="H41" s="219"/>
      <c r="I41" s="219"/>
      <c r="J41" s="219"/>
      <c r="K41" s="39"/>
      <c r="L41" s="39"/>
      <c r="M41" s="39"/>
      <c r="N41" s="39"/>
      <c r="O41" s="40"/>
      <c r="P41" s="40"/>
      <c r="Q41" s="40"/>
      <c r="R41" s="40"/>
      <c r="S41" s="40"/>
      <c r="T41" s="40"/>
      <c r="U41" s="40"/>
      <c r="V41" s="40"/>
      <c r="W41" s="41"/>
      <c r="X41" s="42"/>
      <c r="Y41" s="63"/>
      <c r="AA41" s="636"/>
      <c r="AB41" s="10"/>
      <c r="AK41" s="9"/>
      <c r="AM41" s="9"/>
      <c r="AN41" s="3"/>
    </row>
    <row r="42" spans="1:40" s="2" customFormat="1" ht="16.149999999999999" customHeight="1" x14ac:dyDescent="0.5">
      <c r="A42" s="15">
        <v>36</v>
      </c>
      <c r="B42" s="363">
        <v>45076</v>
      </c>
      <c r="C42" s="17" t="s">
        <v>106</v>
      </c>
      <c r="D42" s="18" t="s">
        <v>874</v>
      </c>
      <c r="E42" s="19" t="s">
        <v>875</v>
      </c>
      <c r="F42" s="15" t="s">
        <v>85</v>
      </c>
      <c r="G42" s="200" t="s">
        <v>16</v>
      </c>
      <c r="H42" s="223"/>
      <c r="I42" s="223"/>
      <c r="J42" s="223"/>
      <c r="K42" s="44"/>
      <c r="L42" s="44"/>
      <c r="M42" s="44"/>
      <c r="N42" s="44"/>
      <c r="O42" s="22"/>
      <c r="P42" s="22"/>
      <c r="Q42" s="22"/>
      <c r="R42" s="22"/>
      <c r="S42" s="22"/>
      <c r="T42" s="22"/>
      <c r="U42" s="22"/>
      <c r="V42" s="22"/>
      <c r="W42" s="21"/>
      <c r="X42" s="207"/>
      <c r="Y42" s="23"/>
      <c r="AA42" s="636"/>
      <c r="AB42" s="10"/>
      <c r="AK42" s="9"/>
      <c r="AM42" s="9"/>
      <c r="AN42" s="3"/>
    </row>
    <row r="43" spans="1:40" s="2" customFormat="1" ht="16.149999999999999" customHeight="1" x14ac:dyDescent="0.5">
      <c r="A43" s="24">
        <v>37</v>
      </c>
      <c r="B43" s="362">
        <v>45077</v>
      </c>
      <c r="C43" s="26" t="s">
        <v>106</v>
      </c>
      <c r="D43" s="27" t="s">
        <v>876</v>
      </c>
      <c r="E43" s="28" t="s">
        <v>877</v>
      </c>
      <c r="F43" s="24" t="s">
        <v>88</v>
      </c>
      <c r="G43" s="131" t="s">
        <v>17</v>
      </c>
      <c r="H43" s="218"/>
      <c r="I43" s="218"/>
      <c r="J43" s="218"/>
      <c r="K43" s="29"/>
      <c r="L43" s="29"/>
      <c r="M43" s="29"/>
      <c r="N43" s="29"/>
      <c r="O43" s="30"/>
      <c r="P43" s="30"/>
      <c r="Q43" s="30"/>
      <c r="R43" s="30"/>
      <c r="S43" s="30"/>
      <c r="T43" s="30"/>
      <c r="U43" s="30"/>
      <c r="V43" s="30"/>
      <c r="W43" s="31"/>
      <c r="X43" s="32"/>
      <c r="Y43" s="33"/>
      <c r="AA43" s="636"/>
      <c r="AB43" s="10"/>
      <c r="AK43" s="9"/>
      <c r="AM43" s="9"/>
      <c r="AN43" s="3"/>
    </row>
    <row r="44" spans="1:40" s="2" customFormat="1" ht="16.149999999999999" customHeight="1" x14ac:dyDescent="0.5">
      <c r="A44" s="24">
        <v>38</v>
      </c>
      <c r="B44" s="362">
        <v>45078</v>
      </c>
      <c r="C44" s="26" t="s">
        <v>106</v>
      </c>
      <c r="D44" s="27" t="s">
        <v>878</v>
      </c>
      <c r="E44" s="28" t="s">
        <v>753</v>
      </c>
      <c r="F44" s="24" t="s">
        <v>86</v>
      </c>
      <c r="G44" s="131" t="s">
        <v>13</v>
      </c>
      <c r="H44" s="218"/>
      <c r="I44" s="218"/>
      <c r="J44" s="218"/>
      <c r="K44" s="29"/>
      <c r="L44" s="29"/>
      <c r="M44" s="29"/>
      <c r="N44" s="29"/>
      <c r="O44" s="30"/>
      <c r="P44" s="30"/>
      <c r="Q44" s="30"/>
      <c r="R44" s="30"/>
      <c r="S44" s="30"/>
      <c r="T44" s="30"/>
      <c r="U44" s="30"/>
      <c r="V44" s="30"/>
      <c r="W44" s="31"/>
      <c r="X44" s="32"/>
      <c r="Y44" s="33"/>
      <c r="AA44" s="636"/>
      <c r="AB44" s="10"/>
      <c r="AK44" s="9"/>
      <c r="AM44" s="9"/>
      <c r="AN44" s="3"/>
    </row>
    <row r="45" spans="1:40" s="2" customFormat="1" ht="16.149999999999999" customHeight="1" x14ac:dyDescent="0.5">
      <c r="A45" s="24">
        <v>39</v>
      </c>
      <c r="B45" s="360">
        <v>45079</v>
      </c>
      <c r="C45" s="26" t="s">
        <v>106</v>
      </c>
      <c r="D45" s="27" t="s">
        <v>879</v>
      </c>
      <c r="E45" s="28" t="s">
        <v>880</v>
      </c>
      <c r="F45" s="24" t="s">
        <v>87</v>
      </c>
      <c r="G45" s="131" t="s">
        <v>14</v>
      </c>
      <c r="H45" s="683"/>
      <c r="I45" s="218"/>
      <c r="J45" s="218"/>
      <c r="K45" s="29"/>
      <c r="L45" s="29"/>
      <c r="M45" s="29"/>
      <c r="N45" s="29"/>
      <c r="O45" s="30"/>
      <c r="P45" s="30"/>
      <c r="Q45" s="30"/>
      <c r="R45" s="30"/>
      <c r="S45" s="30"/>
      <c r="T45" s="30"/>
      <c r="U45" s="30"/>
      <c r="V45" s="30"/>
      <c r="W45" s="31"/>
      <c r="X45" s="32"/>
      <c r="Y45" s="33"/>
      <c r="AA45" s="636"/>
      <c r="AB45" s="10"/>
      <c r="AK45" s="9"/>
      <c r="AM45" s="9"/>
      <c r="AN45" s="3"/>
    </row>
    <row r="46" spans="1:40" s="2" customFormat="1" ht="16.149999999999999" customHeight="1" x14ac:dyDescent="0.5">
      <c r="A46" s="34">
        <v>40</v>
      </c>
      <c r="B46" s="606">
        <v>45701</v>
      </c>
      <c r="C46" s="598" t="s">
        <v>106</v>
      </c>
      <c r="D46" s="599" t="s">
        <v>1028</v>
      </c>
      <c r="E46" s="600" t="s">
        <v>1029</v>
      </c>
      <c r="F46" s="608" t="s">
        <v>88</v>
      </c>
      <c r="G46" s="608" t="s">
        <v>16</v>
      </c>
      <c r="H46" s="803" t="s">
        <v>1022</v>
      </c>
      <c r="I46" s="219"/>
      <c r="J46" s="219"/>
      <c r="K46" s="39"/>
      <c r="L46" s="39"/>
      <c r="M46" s="39"/>
      <c r="N46" s="39"/>
      <c r="O46" s="40"/>
      <c r="P46" s="40"/>
      <c r="Q46" s="40"/>
      <c r="R46" s="40"/>
      <c r="S46" s="40"/>
      <c r="T46" s="40"/>
      <c r="U46" s="40"/>
      <c r="V46" s="40"/>
      <c r="W46" s="41"/>
      <c r="X46" s="42"/>
      <c r="Y46" s="63"/>
      <c r="AA46" s="636"/>
      <c r="AB46" s="10"/>
      <c r="AK46" s="9"/>
      <c r="AM46" s="9"/>
      <c r="AN46" s="3"/>
    </row>
    <row r="47" spans="1:40" s="2" customFormat="1" ht="6" customHeight="1" x14ac:dyDescent="0.5">
      <c r="A47" s="65"/>
      <c r="B47" s="376"/>
      <c r="C47" s="350"/>
      <c r="D47" s="351"/>
      <c r="E47" s="351"/>
      <c r="F47" s="352"/>
      <c r="G47" s="65"/>
      <c r="H47" s="65"/>
      <c r="I47" s="65"/>
      <c r="J47" s="65"/>
      <c r="K47" s="65"/>
      <c r="L47" s="65"/>
      <c r="M47" s="65"/>
      <c r="N47" s="65"/>
      <c r="O47" s="64"/>
      <c r="P47" s="64"/>
      <c r="Q47" s="64"/>
      <c r="R47" s="64"/>
      <c r="S47" s="64"/>
      <c r="T47" s="64"/>
      <c r="U47" s="64"/>
      <c r="V47" s="64"/>
      <c r="W47" s="352"/>
      <c r="X47" s="352"/>
      <c r="Y47" s="353"/>
      <c r="AA47" s="636"/>
      <c r="AB47" s="10"/>
      <c r="AK47" s="9"/>
      <c r="AM47" s="9"/>
      <c r="AN47" s="3"/>
    </row>
    <row r="48" spans="1:40" s="2" customFormat="1" ht="16.149999999999999" customHeight="1" x14ac:dyDescent="0.5">
      <c r="A48" s="64"/>
      <c r="B48" s="68" t="s">
        <v>24</v>
      </c>
      <c r="C48" s="65"/>
      <c r="E48" s="65">
        <f>H48+N48</f>
        <v>40</v>
      </c>
      <c r="F48" s="66" t="s">
        <v>6</v>
      </c>
      <c r="G48" s="68" t="s">
        <v>11</v>
      </c>
      <c r="H48" s="2">
        <f>COUNTIF($C$7:$C$46,"ช")</f>
        <v>22</v>
      </c>
      <c r="J48" s="2" t="s">
        <v>6</v>
      </c>
      <c r="L48" s="66" t="s">
        <v>7</v>
      </c>
      <c r="M48" s="66"/>
      <c r="N48" s="67">
        <f>COUNTIF($C$7:$C$46,"ญ")</f>
        <v>18</v>
      </c>
      <c r="P48" s="2" t="s">
        <v>8</v>
      </c>
      <c r="W48" s="64"/>
      <c r="X48" s="64"/>
      <c r="Y48" s="64"/>
      <c r="AA48" s="636"/>
    </row>
    <row r="49" spans="1:27" s="206" customFormat="1" ht="17.100000000000001" hidden="1" customHeight="1" x14ac:dyDescent="0.5">
      <c r="A49" s="201"/>
      <c r="B49" s="201"/>
      <c r="C49" s="201"/>
      <c r="D49" s="201"/>
      <c r="E49" s="201"/>
      <c r="F49" s="379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AA49" s="632"/>
    </row>
    <row r="50" spans="1:27" s="203" customFormat="1" ht="15" hidden="1" customHeight="1" x14ac:dyDescent="0.5">
      <c r="A50" s="201"/>
      <c r="B50" s="377"/>
      <c r="C50" s="201"/>
      <c r="D50" s="378" t="s">
        <v>13</v>
      </c>
      <c r="E50" s="378">
        <f>COUNTIF($G$7:$G$46,"แดง")</f>
        <v>7</v>
      </c>
      <c r="F50" s="379"/>
      <c r="G50" s="201" t="s">
        <v>85</v>
      </c>
      <c r="H50" s="201">
        <f>COUNTIF($F$7:$F$46,"อังกฤษ")</f>
        <v>19</v>
      </c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AA50" s="633"/>
    </row>
    <row r="51" spans="1:27" s="203" customFormat="1" ht="15" hidden="1" customHeight="1" x14ac:dyDescent="0.5">
      <c r="A51" s="201"/>
      <c r="B51" s="377"/>
      <c r="C51" s="201"/>
      <c r="D51" s="378" t="s">
        <v>14</v>
      </c>
      <c r="E51" s="378">
        <f>COUNTIF($G$7:$G$46,"เหลือง")</f>
        <v>8</v>
      </c>
      <c r="F51" s="379"/>
      <c r="G51" s="201" t="s">
        <v>86</v>
      </c>
      <c r="H51" s="201">
        <f>COUNTIF($F$7:$F$46,"ฝรั่งเศส")</f>
        <v>5</v>
      </c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AA51" s="633"/>
    </row>
    <row r="52" spans="1:27" s="203" customFormat="1" ht="15" hidden="1" customHeight="1" x14ac:dyDescent="0.5">
      <c r="A52" s="201"/>
      <c r="B52" s="377"/>
      <c r="C52" s="201"/>
      <c r="D52" s="378" t="s">
        <v>15</v>
      </c>
      <c r="E52" s="378">
        <f>COUNTIF($G$7:$G$46,"น้ำเงิน")</f>
        <v>7</v>
      </c>
      <c r="F52" s="379"/>
      <c r="G52" s="201" t="s">
        <v>88</v>
      </c>
      <c r="H52" s="201">
        <f>COUNTIF($F$7:$F$46,"จีน")</f>
        <v>10</v>
      </c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AA52" s="633"/>
    </row>
    <row r="53" spans="1:27" s="203" customFormat="1" ht="15" hidden="1" customHeight="1" x14ac:dyDescent="0.5">
      <c r="A53" s="201"/>
      <c r="B53" s="377"/>
      <c r="C53" s="201"/>
      <c r="D53" s="378" t="s">
        <v>16</v>
      </c>
      <c r="E53" s="378">
        <f>COUNTIF($G$7:$G$46,"ม่วง")</f>
        <v>9</v>
      </c>
      <c r="F53" s="379"/>
      <c r="G53" s="201" t="s">
        <v>87</v>
      </c>
      <c r="H53" s="201">
        <f>COUNTIF($F$7:$F$46,"ญี่ปุ่น")</f>
        <v>6</v>
      </c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AA53" s="633"/>
    </row>
    <row r="54" spans="1:27" s="203" customFormat="1" ht="15" hidden="1" customHeight="1" x14ac:dyDescent="0.5">
      <c r="A54" s="201"/>
      <c r="B54" s="377"/>
      <c r="C54" s="201"/>
      <c r="D54" s="378" t="s">
        <v>17</v>
      </c>
      <c r="E54" s="378">
        <f>COUNTIF($G$7:$G$46,"ฟ้า")</f>
        <v>9</v>
      </c>
      <c r="F54" s="379"/>
      <c r="G54" s="201" t="s">
        <v>5</v>
      </c>
      <c r="H54" s="201">
        <f>SUM(H50:H53)</f>
        <v>40</v>
      </c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AA54" s="633"/>
    </row>
    <row r="55" spans="1:27" s="203" customFormat="1" ht="15" hidden="1" customHeight="1" x14ac:dyDescent="0.5">
      <c r="A55" s="201"/>
      <c r="B55" s="377"/>
      <c r="C55" s="201"/>
      <c r="D55" s="378" t="s">
        <v>5</v>
      </c>
      <c r="E55" s="378">
        <f>SUM(E50:E54)</f>
        <v>40</v>
      </c>
      <c r="F55" s="379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AA55" s="633"/>
    </row>
    <row r="56" spans="1:27" s="203" customFormat="1" ht="15" customHeight="1" x14ac:dyDescent="0.5">
      <c r="B56" s="202"/>
      <c r="C56" s="204"/>
      <c r="D56" s="164"/>
      <c r="E56" s="164"/>
      <c r="F56" s="379"/>
      <c r="AA56" s="633"/>
    </row>
    <row r="57" spans="1:27" s="203" customFormat="1" ht="15" customHeight="1" x14ac:dyDescent="0.5">
      <c r="B57" s="202"/>
      <c r="C57" s="204"/>
      <c r="D57" s="164"/>
      <c r="E57" s="164"/>
      <c r="F57" s="379"/>
      <c r="AA57" s="633"/>
    </row>
    <row r="58" spans="1:27" ht="15" customHeight="1" x14ac:dyDescent="0.5">
      <c r="C58" s="7"/>
      <c r="D58" s="8"/>
      <c r="E58" s="8"/>
      <c r="F58" s="379"/>
    </row>
    <row r="59" spans="1:27" ht="15" customHeight="1" x14ac:dyDescent="0.5">
      <c r="F59" s="379"/>
    </row>
    <row r="60" spans="1:27" ht="15" customHeight="1" x14ac:dyDescent="0.5">
      <c r="F60" s="379"/>
    </row>
    <row r="61" spans="1:27" ht="15" customHeight="1" x14ac:dyDescent="0.5">
      <c r="F61" s="379"/>
    </row>
    <row r="62" spans="1:27" ht="15" customHeight="1" x14ac:dyDescent="0.5">
      <c r="F62" s="379"/>
    </row>
    <row r="63" spans="1:27" ht="15" customHeight="1" x14ac:dyDescent="0.5">
      <c r="F63" s="379"/>
    </row>
    <row r="64" spans="1:27" ht="15" customHeight="1" x14ac:dyDescent="0.5">
      <c r="F64" s="379"/>
    </row>
    <row r="65" spans="6:6" ht="15" customHeight="1" x14ac:dyDescent="0.5">
      <c r="F65" s="379"/>
    </row>
  </sheetData>
  <mergeCells count="8">
    <mergeCell ref="W4:X4"/>
    <mergeCell ref="A5:A6"/>
    <mergeCell ref="B5:B6"/>
    <mergeCell ref="C5:C6"/>
    <mergeCell ref="D5:D6"/>
    <mergeCell ref="E5:E6"/>
    <mergeCell ref="F5:F6"/>
    <mergeCell ref="G5:G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56"/>
  <sheetViews>
    <sheetView topLeftCell="A23" zoomScale="120" zoomScaleNormal="120" workbookViewId="0">
      <selection activeCell="L22" sqref="L22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7109375" style="6" customWidth="1"/>
    <col min="7" max="7" width="5.140625" style="1" customWidth="1"/>
    <col min="8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169" t="s">
        <v>55</v>
      </c>
      <c r="C1" s="170"/>
      <c r="D1" s="171"/>
      <c r="E1" s="172" t="str">
        <f>'ยอด ม.5'!D1</f>
        <v xml:space="preserve">      ภาคเรียนที่ 1  ปีการศึกษา 2569</v>
      </c>
      <c r="M1" s="12" t="s">
        <v>25</v>
      </c>
      <c r="R1" s="12" t="str">
        <f>'ยอด ม.5'!B26</f>
        <v xml:space="preserve">นางณัฐกานต์  ถาวโรจน์  </v>
      </c>
    </row>
    <row r="2" spans="1:40" s="12" customFormat="1" ht="18" customHeight="1" x14ac:dyDescent="0.5">
      <c r="B2" s="173" t="s">
        <v>46</v>
      </c>
      <c r="C2" s="170"/>
      <c r="D2" s="171"/>
      <c r="E2" s="172" t="s">
        <v>67</v>
      </c>
      <c r="M2" s="12" t="s">
        <v>47</v>
      </c>
      <c r="R2" s="12" t="str">
        <f>'ยอด ม.5'!B27</f>
        <v>นางสาวศรินธร  มีเพียร</v>
      </c>
    </row>
    <row r="3" spans="1:40" s="13" customFormat="1" ht="17.25" customHeight="1" x14ac:dyDescent="0.5">
      <c r="A3" s="14" t="s">
        <v>75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4"/>
      <c r="M3" s="12"/>
      <c r="N3" s="12"/>
      <c r="O3" s="12"/>
      <c r="P3" s="14"/>
      <c r="U3" s="12"/>
      <c r="V3" s="12"/>
      <c r="W3" s="12"/>
      <c r="X3" s="12"/>
      <c r="Y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4"/>
      <c r="M4" s="12"/>
      <c r="N4" s="12"/>
      <c r="O4" s="12"/>
      <c r="P4" s="14"/>
      <c r="U4" s="14"/>
      <c r="V4" s="174" t="s">
        <v>49</v>
      </c>
      <c r="W4" s="804">
        <f>'ยอด ม.5'!F26</f>
        <v>528</v>
      </c>
      <c r="X4" s="804"/>
      <c r="Y4" s="175"/>
    </row>
    <row r="5" spans="1:40" s="79" customFormat="1" ht="18" customHeight="1" x14ac:dyDescent="0.5">
      <c r="A5" s="805" t="s">
        <v>0</v>
      </c>
      <c r="B5" s="807" t="s">
        <v>1</v>
      </c>
      <c r="C5" s="809" t="s">
        <v>2</v>
      </c>
      <c r="D5" s="811" t="s">
        <v>9</v>
      </c>
      <c r="E5" s="813" t="s">
        <v>4</v>
      </c>
      <c r="F5" s="835" t="s">
        <v>41</v>
      </c>
      <c r="G5" s="836" t="s">
        <v>3</v>
      </c>
      <c r="H5" s="177"/>
      <c r="I5" s="177"/>
      <c r="J5" s="177"/>
      <c r="K5" s="177"/>
      <c r="L5" s="177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9"/>
      <c r="Y5" s="180"/>
    </row>
    <row r="6" spans="1:40" s="79" customFormat="1" ht="18" customHeight="1" x14ac:dyDescent="0.5">
      <c r="A6" s="806"/>
      <c r="B6" s="808"/>
      <c r="C6" s="810"/>
      <c r="D6" s="812"/>
      <c r="E6" s="814"/>
      <c r="F6" s="835"/>
      <c r="G6" s="836"/>
      <c r="H6" s="182"/>
      <c r="I6" s="182"/>
      <c r="J6" s="182"/>
      <c r="K6" s="182"/>
      <c r="L6" s="182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4"/>
      <c r="Y6" s="185"/>
    </row>
    <row r="7" spans="1:40" s="2" customFormat="1" ht="15.75" customHeight="1" x14ac:dyDescent="0.5">
      <c r="A7" s="15">
        <v>1</v>
      </c>
      <c r="B7" s="16">
        <v>42736</v>
      </c>
      <c r="C7" s="411" t="s">
        <v>100</v>
      </c>
      <c r="D7" s="412" t="s">
        <v>396</v>
      </c>
      <c r="E7" s="413" t="s">
        <v>170</v>
      </c>
      <c r="F7" s="226" t="s">
        <v>87</v>
      </c>
      <c r="G7" s="20" t="s">
        <v>17</v>
      </c>
      <c r="H7" s="70"/>
      <c r="I7" s="21"/>
      <c r="J7" s="21"/>
      <c r="K7" s="21"/>
      <c r="L7" s="21"/>
      <c r="M7" s="21"/>
      <c r="N7" s="21"/>
      <c r="O7" s="21"/>
      <c r="P7" s="21"/>
      <c r="Q7" s="21"/>
      <c r="R7" s="21"/>
      <c r="S7" s="22"/>
      <c r="T7" s="22"/>
      <c r="U7" s="22"/>
      <c r="V7" s="22"/>
      <c r="W7" s="22"/>
      <c r="X7" s="22"/>
      <c r="Y7" s="116"/>
    </row>
    <row r="8" spans="1:40" s="2" customFormat="1" ht="16.149999999999999" customHeight="1" x14ac:dyDescent="0.5">
      <c r="A8" s="24">
        <v>2</v>
      </c>
      <c r="B8" s="25">
        <v>42800</v>
      </c>
      <c r="C8" s="26" t="s">
        <v>100</v>
      </c>
      <c r="D8" s="210" t="s">
        <v>881</v>
      </c>
      <c r="E8" s="211" t="s">
        <v>133</v>
      </c>
      <c r="F8" s="227" t="s">
        <v>85</v>
      </c>
      <c r="G8" s="24" t="s">
        <v>13</v>
      </c>
      <c r="H8" s="71"/>
      <c r="I8" s="29"/>
      <c r="J8" s="29"/>
      <c r="K8" s="29"/>
      <c r="L8" s="29"/>
      <c r="M8" s="29"/>
      <c r="N8" s="29"/>
      <c r="O8" s="29"/>
      <c r="P8" s="29"/>
      <c r="Q8" s="29"/>
      <c r="R8" s="29"/>
      <c r="S8" s="30"/>
      <c r="T8" s="30"/>
      <c r="U8" s="30"/>
      <c r="V8" s="30"/>
      <c r="W8" s="30"/>
      <c r="X8" s="30"/>
      <c r="Y8" s="117"/>
    </row>
    <row r="9" spans="1:40" s="2" customFormat="1" ht="16.149999999999999" customHeight="1" x14ac:dyDescent="0.5">
      <c r="A9" s="24">
        <v>3</v>
      </c>
      <c r="B9" s="25">
        <v>42870</v>
      </c>
      <c r="C9" s="26" t="s">
        <v>100</v>
      </c>
      <c r="D9" s="210" t="s">
        <v>882</v>
      </c>
      <c r="E9" s="211" t="s">
        <v>178</v>
      </c>
      <c r="F9" s="227" t="s">
        <v>88</v>
      </c>
      <c r="G9" s="24" t="s">
        <v>14</v>
      </c>
      <c r="H9" s="71"/>
      <c r="I9" s="29"/>
      <c r="J9" s="29"/>
      <c r="K9" s="29"/>
      <c r="L9" s="29"/>
      <c r="M9" s="29"/>
      <c r="N9" s="29"/>
      <c r="O9" s="29"/>
      <c r="P9" s="29"/>
      <c r="Q9" s="29"/>
      <c r="R9" s="29"/>
      <c r="S9" s="30"/>
      <c r="T9" s="30"/>
      <c r="U9" s="30"/>
      <c r="V9" s="30"/>
      <c r="W9" s="30"/>
      <c r="X9" s="30"/>
      <c r="Y9" s="117"/>
    </row>
    <row r="10" spans="1:40" s="2" customFormat="1" ht="16.149999999999999" customHeight="1" x14ac:dyDescent="0.5">
      <c r="A10" s="24">
        <v>4</v>
      </c>
      <c r="B10" s="25">
        <v>42914</v>
      </c>
      <c r="C10" s="26" t="s">
        <v>100</v>
      </c>
      <c r="D10" s="210" t="s">
        <v>883</v>
      </c>
      <c r="E10" s="211" t="s">
        <v>884</v>
      </c>
      <c r="F10" s="227" t="s">
        <v>87</v>
      </c>
      <c r="G10" s="24" t="s">
        <v>15</v>
      </c>
      <c r="H10" s="71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/>
      <c r="T10" s="30"/>
      <c r="U10" s="30"/>
      <c r="V10" s="30"/>
      <c r="W10" s="30"/>
      <c r="X10" s="30"/>
      <c r="Y10" s="117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35">
        <v>42960</v>
      </c>
      <c r="C11" s="36" t="s">
        <v>100</v>
      </c>
      <c r="D11" s="212" t="s">
        <v>885</v>
      </c>
      <c r="E11" s="213" t="s">
        <v>886</v>
      </c>
      <c r="F11" s="228" t="s">
        <v>87</v>
      </c>
      <c r="G11" s="34" t="s">
        <v>16</v>
      </c>
      <c r="H11" s="72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40"/>
      <c r="T11" s="40"/>
      <c r="U11" s="40"/>
      <c r="V11" s="40"/>
      <c r="W11" s="40"/>
      <c r="X11" s="40"/>
      <c r="Y11" s="118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45082</v>
      </c>
      <c r="C12" s="17" t="s">
        <v>100</v>
      </c>
      <c r="D12" s="208" t="s">
        <v>175</v>
      </c>
      <c r="E12" s="209" t="s">
        <v>887</v>
      </c>
      <c r="F12" s="226" t="s">
        <v>86</v>
      </c>
      <c r="G12" s="20" t="s">
        <v>17</v>
      </c>
      <c r="H12" s="70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2"/>
      <c r="T12" s="22"/>
      <c r="U12" s="22"/>
      <c r="V12" s="22"/>
      <c r="W12" s="22"/>
      <c r="X12" s="22"/>
      <c r="Y12" s="116"/>
      <c r="AB12" s="10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25">
        <v>45083</v>
      </c>
      <c r="C13" s="26" t="s">
        <v>100</v>
      </c>
      <c r="D13" s="210" t="s">
        <v>888</v>
      </c>
      <c r="E13" s="211" t="s">
        <v>889</v>
      </c>
      <c r="F13" s="227" t="s">
        <v>86</v>
      </c>
      <c r="G13" s="24" t="s">
        <v>13</v>
      </c>
      <c r="H13" s="71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30"/>
      <c r="T13" s="30"/>
      <c r="U13" s="30"/>
      <c r="V13" s="30"/>
      <c r="W13" s="30"/>
      <c r="X13" s="30"/>
      <c r="Y13" s="117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45084</v>
      </c>
      <c r="C14" s="26" t="s">
        <v>100</v>
      </c>
      <c r="D14" s="210" t="s">
        <v>450</v>
      </c>
      <c r="E14" s="211" t="s">
        <v>147</v>
      </c>
      <c r="F14" s="227" t="s">
        <v>86</v>
      </c>
      <c r="G14" s="24" t="s">
        <v>14</v>
      </c>
      <c r="H14" s="71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30"/>
      <c r="T14" s="30"/>
      <c r="U14" s="30"/>
      <c r="V14" s="30"/>
      <c r="W14" s="30"/>
      <c r="X14" s="30"/>
      <c r="Y14" s="117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25">
        <v>45085</v>
      </c>
      <c r="C15" s="26" t="s">
        <v>100</v>
      </c>
      <c r="D15" s="210" t="s">
        <v>890</v>
      </c>
      <c r="E15" s="211" t="s">
        <v>891</v>
      </c>
      <c r="F15" s="227" t="s">
        <v>86</v>
      </c>
      <c r="G15" s="24" t="s">
        <v>15</v>
      </c>
      <c r="H15" s="71"/>
      <c r="I15" s="29"/>
      <c r="J15" s="29"/>
      <c r="K15" s="29"/>
      <c r="L15" s="29"/>
      <c r="M15" s="29"/>
      <c r="N15" s="29"/>
      <c r="O15" s="73"/>
      <c r="P15" s="29"/>
      <c r="Q15" s="29"/>
      <c r="R15" s="29"/>
      <c r="S15" s="30"/>
      <c r="T15" s="30"/>
      <c r="U15" s="30"/>
      <c r="V15" s="30"/>
      <c r="W15" s="30"/>
      <c r="X15" s="30"/>
      <c r="Y15" s="117"/>
      <c r="AA15" s="594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35">
        <v>45086</v>
      </c>
      <c r="C16" s="36" t="s">
        <v>100</v>
      </c>
      <c r="D16" s="212" t="s">
        <v>892</v>
      </c>
      <c r="E16" s="213" t="s">
        <v>893</v>
      </c>
      <c r="F16" s="228" t="s">
        <v>86</v>
      </c>
      <c r="G16" s="34" t="s">
        <v>16</v>
      </c>
      <c r="H16" s="72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40"/>
      <c r="T16" s="40"/>
      <c r="U16" s="40"/>
      <c r="V16" s="40"/>
      <c r="W16" s="40"/>
      <c r="X16" s="40"/>
      <c r="Y16" s="118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141">
        <v>42878</v>
      </c>
      <c r="C17" s="17" t="s">
        <v>106</v>
      </c>
      <c r="D17" s="208" t="s">
        <v>894</v>
      </c>
      <c r="E17" s="209" t="s">
        <v>895</v>
      </c>
      <c r="F17" s="226" t="s">
        <v>86</v>
      </c>
      <c r="G17" s="20" t="s">
        <v>17</v>
      </c>
      <c r="H17" s="70"/>
      <c r="I17" s="21"/>
      <c r="J17" s="21"/>
      <c r="K17" s="21"/>
      <c r="L17" s="21"/>
      <c r="M17" s="21"/>
      <c r="N17" s="21"/>
      <c r="O17" s="44"/>
      <c r="P17" s="44"/>
      <c r="Q17" s="159"/>
      <c r="R17" s="44"/>
      <c r="S17" s="22"/>
      <c r="T17" s="22"/>
      <c r="U17" s="22"/>
      <c r="V17" s="22"/>
      <c r="W17" s="22"/>
      <c r="X17" s="22"/>
      <c r="Y17" s="116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127">
        <v>42879</v>
      </c>
      <c r="C18" s="26" t="s">
        <v>106</v>
      </c>
      <c r="D18" s="214" t="s">
        <v>896</v>
      </c>
      <c r="E18" s="211" t="s">
        <v>417</v>
      </c>
      <c r="F18" s="227" t="s">
        <v>88</v>
      </c>
      <c r="G18" s="24" t="s">
        <v>13</v>
      </c>
      <c r="H18" s="71"/>
      <c r="I18" s="29"/>
      <c r="J18" s="29"/>
      <c r="K18" s="29"/>
      <c r="L18" s="29"/>
      <c r="M18" s="29"/>
      <c r="N18" s="29"/>
      <c r="O18" s="31"/>
      <c r="P18" s="31"/>
      <c r="Q18" s="163"/>
      <c r="R18" s="31"/>
      <c r="S18" s="30"/>
      <c r="T18" s="30"/>
      <c r="U18" s="30"/>
      <c r="V18" s="30"/>
      <c r="W18" s="30"/>
      <c r="X18" s="30"/>
      <c r="Y18" s="117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127">
        <v>42880</v>
      </c>
      <c r="C19" s="26" t="s">
        <v>106</v>
      </c>
      <c r="D19" s="210" t="s">
        <v>897</v>
      </c>
      <c r="E19" s="211" t="s">
        <v>898</v>
      </c>
      <c r="F19" s="227" t="s">
        <v>86</v>
      </c>
      <c r="G19" s="24" t="s">
        <v>14</v>
      </c>
      <c r="H19" s="71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30"/>
      <c r="T19" s="30"/>
      <c r="U19" s="30"/>
      <c r="V19" s="30"/>
      <c r="W19" s="30"/>
      <c r="X19" s="30"/>
      <c r="Y19" s="117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384">
        <v>42885</v>
      </c>
      <c r="C20" s="26" t="s">
        <v>106</v>
      </c>
      <c r="D20" s="210" t="s">
        <v>899</v>
      </c>
      <c r="E20" s="211" t="s">
        <v>900</v>
      </c>
      <c r="F20" s="227" t="s">
        <v>88</v>
      </c>
      <c r="G20" s="24" t="s">
        <v>15</v>
      </c>
      <c r="H20" s="71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30"/>
      <c r="T20" s="30"/>
      <c r="U20" s="30"/>
      <c r="V20" s="30"/>
      <c r="W20" s="30"/>
      <c r="X20" s="30"/>
      <c r="Y20" s="117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61">
        <v>42898</v>
      </c>
      <c r="C21" s="36" t="s">
        <v>106</v>
      </c>
      <c r="D21" s="37" t="s">
        <v>901</v>
      </c>
      <c r="E21" s="38" t="s">
        <v>902</v>
      </c>
      <c r="F21" s="330" t="s">
        <v>88</v>
      </c>
      <c r="G21" s="303" t="s">
        <v>16</v>
      </c>
      <c r="H21" s="72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40"/>
      <c r="T21" s="40"/>
      <c r="U21" s="40"/>
      <c r="V21" s="40"/>
      <c r="W21" s="40"/>
      <c r="X21" s="40"/>
      <c r="Y21" s="118"/>
      <c r="AB21" s="10"/>
      <c r="AK21" s="9"/>
      <c r="AM21" s="9"/>
      <c r="AN21" s="3"/>
    </row>
    <row r="22" spans="1:40" s="2" customFormat="1" ht="16.149999999999999" customHeight="1" x14ac:dyDescent="0.5">
      <c r="A22" s="61">
        <v>16</v>
      </c>
      <c r="B22" s="383">
        <v>42919</v>
      </c>
      <c r="C22" s="46" t="s">
        <v>106</v>
      </c>
      <c r="D22" s="59" t="s">
        <v>733</v>
      </c>
      <c r="E22" s="60" t="s">
        <v>903</v>
      </c>
      <c r="F22" s="229" t="s">
        <v>85</v>
      </c>
      <c r="G22" s="61" t="s">
        <v>17</v>
      </c>
      <c r="H22" s="438"/>
      <c r="I22" s="21"/>
      <c r="J22" s="21"/>
      <c r="K22" s="21"/>
      <c r="L22" s="21"/>
      <c r="M22" s="21"/>
      <c r="N22" s="21"/>
      <c r="O22" s="44"/>
      <c r="P22" s="44"/>
      <c r="Q22" s="44"/>
      <c r="R22" s="44"/>
      <c r="S22" s="22"/>
      <c r="T22" s="22"/>
      <c r="U22" s="22"/>
      <c r="V22" s="22"/>
      <c r="W22" s="22"/>
      <c r="X22" s="22"/>
      <c r="Y22" s="116"/>
      <c r="AB22" s="10"/>
      <c r="AK22" s="9"/>
      <c r="AM22" s="9"/>
      <c r="AN22" s="3"/>
    </row>
    <row r="23" spans="1:40" s="2" customFormat="1" ht="16.149999999999999" customHeight="1" x14ac:dyDescent="0.5">
      <c r="A23" s="24">
        <v>17</v>
      </c>
      <c r="B23" s="360">
        <v>42929</v>
      </c>
      <c r="C23" s="26" t="s">
        <v>106</v>
      </c>
      <c r="D23" s="27" t="s">
        <v>904</v>
      </c>
      <c r="E23" s="28" t="s">
        <v>300</v>
      </c>
      <c r="F23" s="227" t="s">
        <v>86</v>
      </c>
      <c r="G23" s="24" t="s">
        <v>13</v>
      </c>
      <c r="H23" s="438"/>
      <c r="I23" s="29"/>
      <c r="J23" s="29"/>
      <c r="K23" s="29"/>
      <c r="L23" s="29"/>
      <c r="M23" s="29"/>
      <c r="N23" s="29"/>
      <c r="O23" s="31"/>
      <c r="P23" s="31"/>
      <c r="Q23" s="31"/>
      <c r="R23" s="31"/>
      <c r="S23" s="30"/>
      <c r="T23" s="30"/>
      <c r="U23" s="30"/>
      <c r="V23" s="30"/>
      <c r="W23" s="30"/>
      <c r="X23" s="30"/>
      <c r="Y23" s="117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25">
        <v>42984</v>
      </c>
      <c r="C24" s="26" t="s">
        <v>106</v>
      </c>
      <c r="D24" s="27" t="s">
        <v>905</v>
      </c>
      <c r="E24" s="28" t="s">
        <v>906</v>
      </c>
      <c r="F24" s="227" t="s">
        <v>88</v>
      </c>
      <c r="G24" s="24" t="s">
        <v>14</v>
      </c>
      <c r="H24" s="435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30"/>
      <c r="T24" s="30"/>
      <c r="U24" s="30"/>
      <c r="V24" s="30"/>
      <c r="W24" s="30"/>
      <c r="X24" s="30"/>
      <c r="Y24" s="117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25">
        <v>43008</v>
      </c>
      <c r="C25" s="26" t="s">
        <v>106</v>
      </c>
      <c r="D25" s="27" t="s">
        <v>907</v>
      </c>
      <c r="E25" s="28" t="s">
        <v>908</v>
      </c>
      <c r="F25" s="227" t="s">
        <v>87</v>
      </c>
      <c r="G25" s="24" t="s">
        <v>15</v>
      </c>
      <c r="H25" s="435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0"/>
      <c r="T25" s="30"/>
      <c r="U25" s="30"/>
      <c r="V25" s="30"/>
      <c r="W25" s="30"/>
      <c r="X25" s="30"/>
      <c r="Y25" s="117"/>
      <c r="AB25" s="10"/>
      <c r="AK25" s="9"/>
      <c r="AM25" s="9"/>
      <c r="AN25" s="3"/>
    </row>
    <row r="26" spans="1:40" s="2" customFormat="1" ht="16.350000000000001" customHeight="1" x14ac:dyDescent="0.5">
      <c r="A26" s="34">
        <v>20</v>
      </c>
      <c r="B26" s="35">
        <v>43013</v>
      </c>
      <c r="C26" s="36" t="s">
        <v>106</v>
      </c>
      <c r="D26" s="304" t="s">
        <v>909</v>
      </c>
      <c r="E26" s="305" t="s">
        <v>910</v>
      </c>
      <c r="F26" s="330" t="s">
        <v>88</v>
      </c>
      <c r="G26" s="303" t="s">
        <v>16</v>
      </c>
      <c r="H26" s="72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40"/>
      <c r="T26" s="40"/>
      <c r="U26" s="40"/>
      <c r="V26" s="40"/>
      <c r="W26" s="40"/>
      <c r="X26" s="40"/>
      <c r="Y26" s="118"/>
      <c r="AB26" s="10"/>
      <c r="AK26" s="9"/>
      <c r="AM26" s="9"/>
      <c r="AN26" s="3"/>
    </row>
    <row r="27" spans="1:40" s="2" customFormat="1" ht="16.149999999999999" customHeight="1" x14ac:dyDescent="0.5">
      <c r="A27" s="61">
        <v>21</v>
      </c>
      <c r="B27" s="225">
        <v>43019</v>
      </c>
      <c r="C27" s="311" t="s">
        <v>106</v>
      </c>
      <c r="D27" s="59" t="s">
        <v>911</v>
      </c>
      <c r="E27" s="60" t="s">
        <v>912</v>
      </c>
      <c r="F27" s="229" t="s">
        <v>88</v>
      </c>
      <c r="G27" s="61" t="s">
        <v>17</v>
      </c>
      <c r="H27" s="74"/>
      <c r="I27" s="51"/>
      <c r="J27" s="51"/>
      <c r="K27" s="51"/>
      <c r="L27" s="51"/>
      <c r="M27" s="51"/>
      <c r="N27" s="51"/>
      <c r="O27" s="49"/>
      <c r="P27" s="49"/>
      <c r="Q27" s="49"/>
      <c r="R27" s="49"/>
      <c r="S27" s="50"/>
      <c r="T27" s="50"/>
      <c r="U27" s="50"/>
      <c r="V27" s="50"/>
      <c r="W27" s="50"/>
      <c r="X27" s="50"/>
      <c r="Y27" s="119"/>
      <c r="AB27" s="10"/>
      <c r="AK27" s="9"/>
      <c r="AM27" s="9"/>
      <c r="AN27" s="3"/>
    </row>
    <row r="28" spans="1:40" s="2" customFormat="1" ht="16.149999999999999" customHeight="1" x14ac:dyDescent="0.5">
      <c r="A28" s="24">
        <v>22</v>
      </c>
      <c r="B28" s="25">
        <v>43020</v>
      </c>
      <c r="C28" s="26" t="s">
        <v>106</v>
      </c>
      <c r="D28" s="54" t="s">
        <v>913</v>
      </c>
      <c r="E28" s="55" t="s">
        <v>914</v>
      </c>
      <c r="F28" s="227" t="s">
        <v>87</v>
      </c>
      <c r="G28" s="24" t="s">
        <v>13</v>
      </c>
      <c r="H28" s="71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30"/>
      <c r="T28" s="30"/>
      <c r="U28" s="30"/>
      <c r="V28" s="30"/>
      <c r="W28" s="30"/>
      <c r="X28" s="30"/>
      <c r="Y28" s="117"/>
    </row>
    <row r="29" spans="1:40" s="2" customFormat="1" ht="16.149999999999999" customHeight="1" x14ac:dyDescent="0.5">
      <c r="A29" s="24">
        <v>23</v>
      </c>
      <c r="B29" s="25">
        <v>43022</v>
      </c>
      <c r="C29" s="26" t="s">
        <v>106</v>
      </c>
      <c r="D29" s="27" t="s">
        <v>915</v>
      </c>
      <c r="E29" s="28" t="s">
        <v>916</v>
      </c>
      <c r="F29" s="227" t="s">
        <v>88</v>
      </c>
      <c r="G29" s="24" t="s">
        <v>14</v>
      </c>
      <c r="H29" s="71"/>
      <c r="I29" s="29"/>
      <c r="J29" s="29"/>
      <c r="K29" s="29"/>
      <c r="L29" s="29"/>
      <c r="M29" s="29"/>
      <c r="N29" s="29"/>
      <c r="O29" s="29"/>
      <c r="P29" s="29"/>
      <c r="Q29" s="160"/>
      <c r="R29" s="29"/>
      <c r="S29" s="30"/>
      <c r="T29" s="30"/>
      <c r="U29" s="30"/>
      <c r="V29" s="30"/>
      <c r="W29" s="30"/>
      <c r="X29" s="30"/>
      <c r="Y29" s="117"/>
    </row>
    <row r="30" spans="1:40" s="2" customFormat="1" ht="16.149999999999999" customHeight="1" x14ac:dyDescent="0.5">
      <c r="A30" s="24">
        <v>24</v>
      </c>
      <c r="B30" s="25">
        <v>43049</v>
      </c>
      <c r="C30" s="26" t="s">
        <v>106</v>
      </c>
      <c r="D30" s="27" t="s">
        <v>917</v>
      </c>
      <c r="E30" s="28" t="s">
        <v>918</v>
      </c>
      <c r="F30" s="227" t="s">
        <v>88</v>
      </c>
      <c r="G30" s="24" t="s">
        <v>15</v>
      </c>
      <c r="H30" s="71"/>
      <c r="I30" s="29"/>
      <c r="J30" s="29"/>
      <c r="K30" s="29"/>
      <c r="L30" s="29"/>
      <c r="M30" s="29"/>
      <c r="N30" s="29"/>
      <c r="O30" s="29"/>
      <c r="P30" s="29"/>
      <c r="Q30" s="160"/>
      <c r="R30" s="29"/>
      <c r="S30" s="30"/>
      <c r="T30" s="30"/>
      <c r="U30" s="30"/>
      <c r="V30" s="30"/>
      <c r="W30" s="30"/>
      <c r="X30" s="30"/>
      <c r="Y30" s="117"/>
      <c r="AB30" s="10"/>
      <c r="AK30" s="9"/>
      <c r="AM30" s="9"/>
      <c r="AN30" s="3"/>
    </row>
    <row r="31" spans="1:40" s="2" customFormat="1" ht="16.149999999999999" customHeight="1" x14ac:dyDescent="0.5">
      <c r="A31" s="34">
        <v>25</v>
      </c>
      <c r="B31" s="35">
        <v>43137</v>
      </c>
      <c r="C31" s="36" t="s">
        <v>106</v>
      </c>
      <c r="D31" s="37" t="s">
        <v>919</v>
      </c>
      <c r="E31" s="38" t="s">
        <v>920</v>
      </c>
      <c r="F31" s="330" t="s">
        <v>85</v>
      </c>
      <c r="G31" s="303" t="s">
        <v>16</v>
      </c>
      <c r="H31" s="72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40"/>
      <c r="T31" s="40"/>
      <c r="U31" s="40"/>
      <c r="V31" s="40"/>
      <c r="W31" s="40"/>
      <c r="X31" s="40"/>
      <c r="Y31" s="118"/>
      <c r="AB31" s="10"/>
      <c r="AK31" s="9"/>
      <c r="AM31" s="9"/>
      <c r="AN31" s="3"/>
    </row>
    <row r="32" spans="1:40" s="2" customFormat="1" ht="16.149999999999999" customHeight="1" x14ac:dyDescent="0.5">
      <c r="A32" s="61">
        <v>26</v>
      </c>
      <c r="B32" s="225">
        <v>43144</v>
      </c>
      <c r="C32" s="46" t="s">
        <v>106</v>
      </c>
      <c r="D32" s="59" t="s">
        <v>921</v>
      </c>
      <c r="E32" s="60" t="s">
        <v>922</v>
      </c>
      <c r="F32" s="229" t="s">
        <v>85</v>
      </c>
      <c r="G32" s="61" t="s">
        <v>17</v>
      </c>
      <c r="H32" s="74"/>
      <c r="I32" s="21"/>
      <c r="J32" s="21"/>
      <c r="K32" s="21"/>
      <c r="L32" s="21"/>
      <c r="M32" s="21"/>
      <c r="N32" s="21"/>
      <c r="O32" s="44"/>
      <c r="P32" s="44"/>
      <c r="Q32" s="44"/>
      <c r="R32" s="44"/>
      <c r="S32" s="22"/>
      <c r="T32" s="22"/>
      <c r="U32" s="22"/>
      <c r="V32" s="22"/>
      <c r="W32" s="22"/>
      <c r="X32" s="22"/>
      <c r="Y32" s="116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25">
        <v>43885</v>
      </c>
      <c r="C33" s="26" t="s">
        <v>106</v>
      </c>
      <c r="D33" s="27" t="s">
        <v>923</v>
      </c>
      <c r="E33" s="28" t="s">
        <v>924</v>
      </c>
      <c r="F33" s="227" t="s">
        <v>85</v>
      </c>
      <c r="G33" s="24" t="s">
        <v>13</v>
      </c>
      <c r="H33" s="71"/>
      <c r="I33" s="29"/>
      <c r="J33" s="29"/>
      <c r="K33" s="29"/>
      <c r="L33" s="29"/>
      <c r="M33" s="29"/>
      <c r="N33" s="29"/>
      <c r="O33" s="29"/>
      <c r="P33" s="29"/>
      <c r="Q33" s="160"/>
      <c r="R33" s="29"/>
      <c r="S33" s="30"/>
      <c r="T33" s="30"/>
      <c r="U33" s="30"/>
      <c r="V33" s="30"/>
      <c r="W33" s="30"/>
      <c r="X33" s="30"/>
      <c r="Y33" s="117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127">
        <v>45087</v>
      </c>
      <c r="C34" s="26" t="s">
        <v>106</v>
      </c>
      <c r="D34" s="27" t="s">
        <v>925</v>
      </c>
      <c r="E34" s="28" t="s">
        <v>926</v>
      </c>
      <c r="F34" s="227" t="s">
        <v>86</v>
      </c>
      <c r="G34" s="24" t="s">
        <v>14</v>
      </c>
      <c r="H34" s="71"/>
      <c r="I34" s="29"/>
      <c r="J34" s="29"/>
      <c r="K34" s="29"/>
      <c r="L34" s="29"/>
      <c r="M34" s="29"/>
      <c r="N34" s="29"/>
      <c r="O34" s="29"/>
      <c r="P34" s="29"/>
      <c r="Q34" s="160"/>
      <c r="R34" s="29"/>
      <c r="S34" s="30"/>
      <c r="T34" s="30"/>
      <c r="U34" s="30"/>
      <c r="V34" s="30"/>
      <c r="W34" s="30"/>
      <c r="X34" s="30"/>
      <c r="Y34" s="117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127">
        <v>45088</v>
      </c>
      <c r="C35" s="26" t="s">
        <v>106</v>
      </c>
      <c r="D35" s="27" t="s">
        <v>927</v>
      </c>
      <c r="E35" s="28" t="s">
        <v>928</v>
      </c>
      <c r="F35" s="227" t="s">
        <v>88</v>
      </c>
      <c r="G35" s="24" t="s">
        <v>15</v>
      </c>
      <c r="H35" s="71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30"/>
      <c r="T35" s="30"/>
      <c r="U35" s="30"/>
      <c r="V35" s="30"/>
      <c r="W35" s="30"/>
      <c r="X35" s="30"/>
      <c r="Y35" s="117"/>
      <c r="AB35" s="10"/>
      <c r="AK35" s="9"/>
      <c r="AM35" s="9"/>
      <c r="AN35" s="3"/>
    </row>
    <row r="36" spans="1:40" s="2" customFormat="1" ht="16.350000000000001" customHeight="1" x14ac:dyDescent="0.5">
      <c r="A36" s="34">
        <v>30</v>
      </c>
      <c r="B36" s="134">
        <v>45089</v>
      </c>
      <c r="C36" s="36" t="s">
        <v>106</v>
      </c>
      <c r="D36" s="37" t="s">
        <v>674</v>
      </c>
      <c r="E36" s="38" t="s">
        <v>929</v>
      </c>
      <c r="F36" s="228" t="s">
        <v>88</v>
      </c>
      <c r="G36" s="34" t="s">
        <v>16</v>
      </c>
      <c r="H36" s="72"/>
      <c r="I36" s="39"/>
      <c r="J36" s="39"/>
      <c r="K36" s="39"/>
      <c r="L36" s="39"/>
      <c r="M36" s="39"/>
      <c r="N36" s="39"/>
      <c r="O36" s="39"/>
      <c r="P36" s="39"/>
      <c r="Q36" s="161"/>
      <c r="R36" s="39"/>
      <c r="S36" s="40"/>
      <c r="T36" s="40"/>
      <c r="U36" s="40"/>
      <c r="V36" s="40"/>
      <c r="W36" s="40"/>
      <c r="X36" s="40"/>
      <c r="Y36" s="118"/>
      <c r="AB36" s="10"/>
      <c r="AK36" s="9"/>
      <c r="AM36" s="9"/>
      <c r="AN36" s="3"/>
    </row>
    <row r="37" spans="1:40" s="2" customFormat="1" ht="16.149999999999999" customHeight="1" x14ac:dyDescent="0.5">
      <c r="A37" s="61">
        <v>31</v>
      </c>
      <c r="B37" s="299">
        <v>45090</v>
      </c>
      <c r="C37" s="46" t="s">
        <v>106</v>
      </c>
      <c r="D37" s="59" t="s">
        <v>930</v>
      </c>
      <c r="E37" s="60" t="s">
        <v>931</v>
      </c>
      <c r="F37" s="229" t="s">
        <v>88</v>
      </c>
      <c r="G37" s="61" t="s">
        <v>17</v>
      </c>
      <c r="H37" s="438"/>
      <c r="I37" s="49"/>
      <c r="J37" s="49"/>
      <c r="K37" s="49"/>
      <c r="L37" s="49"/>
      <c r="M37" s="49"/>
      <c r="N37" s="49"/>
      <c r="O37" s="49"/>
      <c r="P37" s="49"/>
      <c r="Q37" s="162"/>
      <c r="R37" s="49"/>
      <c r="S37" s="50"/>
      <c r="T37" s="50"/>
      <c r="U37" s="50"/>
      <c r="V37" s="50"/>
      <c r="W37" s="50"/>
      <c r="X37" s="50"/>
      <c r="Y37" s="119"/>
    </row>
    <row r="38" spans="1:40" s="2" customFormat="1" ht="16.149999999999999" customHeight="1" x14ac:dyDescent="0.5">
      <c r="A38" s="24">
        <v>32</v>
      </c>
      <c r="B38" s="127">
        <v>45091</v>
      </c>
      <c r="C38" s="26" t="s">
        <v>106</v>
      </c>
      <c r="D38" s="27" t="s">
        <v>932</v>
      </c>
      <c r="E38" s="28" t="s">
        <v>933</v>
      </c>
      <c r="F38" s="227" t="s">
        <v>88</v>
      </c>
      <c r="G38" s="24" t="s">
        <v>13</v>
      </c>
      <c r="H38" s="438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30"/>
      <c r="T38" s="30"/>
      <c r="U38" s="30"/>
      <c r="V38" s="30"/>
      <c r="W38" s="30"/>
      <c r="X38" s="30"/>
      <c r="Y38" s="117"/>
    </row>
    <row r="39" spans="1:40" s="2" customFormat="1" ht="16.149999999999999" customHeight="1" x14ac:dyDescent="0.5">
      <c r="A39" s="24">
        <v>33</v>
      </c>
      <c r="B39" s="362">
        <v>45092</v>
      </c>
      <c r="C39" s="26" t="s">
        <v>106</v>
      </c>
      <c r="D39" s="27" t="s">
        <v>934</v>
      </c>
      <c r="E39" s="28" t="s">
        <v>935</v>
      </c>
      <c r="F39" s="227" t="s">
        <v>86</v>
      </c>
      <c r="G39" s="24" t="s">
        <v>14</v>
      </c>
      <c r="H39" s="435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30"/>
      <c r="T39" s="30"/>
      <c r="U39" s="30"/>
      <c r="V39" s="30"/>
      <c r="W39" s="30"/>
      <c r="X39" s="30"/>
      <c r="Y39" s="117"/>
      <c r="AB39" s="10"/>
      <c r="AK39" s="9"/>
      <c r="AM39" s="9"/>
      <c r="AN39" s="3"/>
    </row>
    <row r="40" spans="1:40" s="2" customFormat="1" ht="16.350000000000001" customHeight="1" x14ac:dyDescent="0.5">
      <c r="A40" s="24">
        <v>34</v>
      </c>
      <c r="B40" s="362">
        <v>45093</v>
      </c>
      <c r="C40" s="26" t="s">
        <v>106</v>
      </c>
      <c r="D40" s="27" t="s">
        <v>936</v>
      </c>
      <c r="E40" s="28" t="s">
        <v>937</v>
      </c>
      <c r="F40" s="227" t="s">
        <v>86</v>
      </c>
      <c r="G40" s="24" t="s">
        <v>15</v>
      </c>
      <c r="H40" s="435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30"/>
      <c r="T40" s="30"/>
      <c r="U40" s="30"/>
      <c r="V40" s="30"/>
      <c r="W40" s="30"/>
      <c r="X40" s="30"/>
      <c r="Y40" s="117"/>
      <c r="AB40" s="10"/>
      <c r="AK40" s="9"/>
      <c r="AM40" s="9"/>
      <c r="AN40" s="3"/>
    </row>
    <row r="41" spans="1:40" s="2" customFormat="1" ht="16.149999999999999" customHeight="1" x14ac:dyDescent="0.5">
      <c r="A41" s="34">
        <v>35</v>
      </c>
      <c r="B41" s="358">
        <v>45094</v>
      </c>
      <c r="C41" s="36" t="s">
        <v>106</v>
      </c>
      <c r="D41" s="37" t="s">
        <v>938</v>
      </c>
      <c r="E41" s="38" t="s">
        <v>939</v>
      </c>
      <c r="F41" s="228" t="s">
        <v>88</v>
      </c>
      <c r="G41" s="34" t="s">
        <v>16</v>
      </c>
      <c r="H41" s="72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40"/>
      <c r="T41" s="40"/>
      <c r="U41" s="40"/>
      <c r="V41" s="40"/>
      <c r="W41" s="40"/>
      <c r="X41" s="40"/>
      <c r="Y41" s="118"/>
      <c r="AB41" s="10"/>
      <c r="AK41" s="9"/>
      <c r="AM41" s="9"/>
      <c r="AN41" s="3"/>
    </row>
    <row r="42" spans="1:40" s="2" customFormat="1" ht="16.149999999999999" customHeight="1" x14ac:dyDescent="0.5">
      <c r="A42" s="335">
        <v>36</v>
      </c>
      <c r="B42" s="728">
        <v>45095</v>
      </c>
      <c r="C42" s="390" t="s">
        <v>106</v>
      </c>
      <c r="D42" s="391" t="s">
        <v>940</v>
      </c>
      <c r="E42" s="392" t="s">
        <v>941</v>
      </c>
      <c r="F42" s="729" t="s">
        <v>86</v>
      </c>
      <c r="G42" s="335" t="s">
        <v>17</v>
      </c>
      <c r="H42" s="393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7"/>
      <c r="T42" s="337"/>
      <c r="U42" s="337"/>
      <c r="V42" s="337"/>
      <c r="W42" s="337"/>
      <c r="X42" s="337"/>
      <c r="Y42" s="730"/>
      <c r="AB42" s="10"/>
      <c r="AK42" s="9"/>
      <c r="AM42" s="9"/>
      <c r="AN42" s="3"/>
    </row>
    <row r="43" spans="1:40" s="2" customFormat="1" ht="6" customHeight="1" x14ac:dyDescent="0.5">
      <c r="A43" s="65"/>
      <c r="B43" s="349"/>
      <c r="C43" s="350"/>
      <c r="D43" s="351"/>
      <c r="E43" s="351"/>
      <c r="F43" s="350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4"/>
      <c r="T43" s="64"/>
      <c r="U43" s="64"/>
      <c r="V43" s="64"/>
      <c r="W43" s="64"/>
      <c r="X43" s="64"/>
      <c r="Y43" s="352"/>
      <c r="AB43" s="10"/>
      <c r="AK43" s="9"/>
      <c r="AM43" s="9"/>
      <c r="AN43" s="3"/>
    </row>
    <row r="44" spans="1:40" s="2" customFormat="1" ht="16.149999999999999" customHeight="1" x14ac:dyDescent="0.5">
      <c r="A44" s="64"/>
      <c r="B44" s="68" t="s">
        <v>24</v>
      </c>
      <c r="C44" s="65"/>
      <c r="E44" s="65">
        <f>H44+N44</f>
        <v>36</v>
      </c>
      <c r="F44" s="66" t="s">
        <v>6</v>
      </c>
      <c r="G44" s="68" t="s">
        <v>11</v>
      </c>
      <c r="H44" s="65">
        <f>COUNTIF($C$7:$C$42,"ช")</f>
        <v>10</v>
      </c>
      <c r="J44" s="67" t="s">
        <v>8</v>
      </c>
      <c r="K44" s="67"/>
      <c r="L44" s="343" t="s">
        <v>7</v>
      </c>
      <c r="N44" s="65">
        <f>COUNTIF($C$7:$C$42,"ญ")</f>
        <v>26</v>
      </c>
      <c r="O44" s="64"/>
      <c r="P44" s="67" t="s">
        <v>8</v>
      </c>
      <c r="Y44" s="64"/>
    </row>
    <row r="45" spans="1:40" s="206" customFormat="1" ht="17.100000000000001" hidden="1" customHeight="1" x14ac:dyDescent="0.5">
      <c r="A45" s="201"/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</row>
    <row r="46" spans="1:40" s="203" customFormat="1" ht="15" hidden="1" customHeight="1" x14ac:dyDescent="0.5">
      <c r="A46" s="201"/>
      <c r="B46" s="201"/>
      <c r="C46" s="377"/>
      <c r="D46" s="378" t="s">
        <v>13</v>
      </c>
      <c r="E46" s="378">
        <f>COUNTIF($G$7:$G$42,"แดง")</f>
        <v>7</v>
      </c>
      <c r="F46" s="378"/>
      <c r="G46" s="164" t="s">
        <v>85</v>
      </c>
      <c r="I46" s="614">
        <f>COUNTIF($F$7:$F$45,"อังกฤษ")</f>
        <v>5</v>
      </c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</row>
    <row r="47" spans="1:40" s="203" customFormat="1" ht="15" hidden="1" customHeight="1" x14ac:dyDescent="0.5">
      <c r="A47" s="201"/>
      <c r="B47" s="201"/>
      <c r="C47" s="377"/>
      <c r="D47" s="378" t="s">
        <v>14</v>
      </c>
      <c r="E47" s="378">
        <f>COUNTIF($G$7:$G$42,"เหลือง")</f>
        <v>7</v>
      </c>
      <c r="F47" s="378"/>
      <c r="G47" s="164" t="s">
        <v>86</v>
      </c>
      <c r="I47" s="614">
        <f>COUNTIF($F$7:$F$45,"ฝรั่งเศส")</f>
        <v>12</v>
      </c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</row>
    <row r="48" spans="1:40" s="203" customFormat="1" ht="15" hidden="1" customHeight="1" x14ac:dyDescent="0.5">
      <c r="A48" s="201"/>
      <c r="B48" s="201"/>
      <c r="C48" s="377"/>
      <c r="D48" s="378" t="s">
        <v>15</v>
      </c>
      <c r="E48" s="378">
        <f>COUNTIF($G$7:$G$42,"น้ำเงิน")</f>
        <v>7</v>
      </c>
      <c r="F48" s="378"/>
      <c r="G48" s="164" t="s">
        <v>88</v>
      </c>
      <c r="I48" s="614">
        <f>COUNTIF($F$7:$F$45,"จีน")</f>
        <v>14</v>
      </c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</row>
    <row r="49" spans="1:26" s="203" customFormat="1" ht="15" hidden="1" customHeight="1" x14ac:dyDescent="0.5">
      <c r="A49" s="201"/>
      <c r="B49" s="201"/>
      <c r="C49" s="377"/>
      <c r="D49" s="378" t="s">
        <v>16</v>
      </c>
      <c r="E49" s="378">
        <f>COUNTIF($G$7:$G$42,"ม่วง")</f>
        <v>7</v>
      </c>
      <c r="F49" s="378"/>
      <c r="G49" s="164" t="s">
        <v>87</v>
      </c>
      <c r="I49" s="614">
        <f>COUNTIF($F$7:$F$45,"ญี่ปุ่น")</f>
        <v>5</v>
      </c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</row>
    <row r="50" spans="1:26" s="203" customFormat="1" ht="15" hidden="1" customHeight="1" x14ac:dyDescent="0.5">
      <c r="A50" s="201"/>
      <c r="B50" s="201"/>
      <c r="C50" s="377"/>
      <c r="D50" s="378" t="s">
        <v>17</v>
      </c>
      <c r="E50" s="378">
        <f>COUNTIF($G$7:$G$42,"ฟ้า")</f>
        <v>8</v>
      </c>
      <c r="F50" s="378"/>
      <c r="G50" s="164" t="s">
        <v>5</v>
      </c>
      <c r="I50" s="614">
        <f>SUM(I46:I49)</f>
        <v>36</v>
      </c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</row>
    <row r="51" spans="1:26" s="203" customFormat="1" ht="15" hidden="1" customHeight="1" x14ac:dyDescent="0.5">
      <c r="A51" s="201"/>
      <c r="B51" s="201"/>
      <c r="C51" s="377"/>
      <c r="D51" s="378" t="s">
        <v>5</v>
      </c>
      <c r="E51" s="378">
        <f>SUM(E46:E50)</f>
        <v>36</v>
      </c>
      <c r="F51" s="378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</row>
    <row r="52" spans="1:26" s="203" customFormat="1" ht="15" customHeight="1" x14ac:dyDescent="0.5">
      <c r="B52" s="202"/>
      <c r="C52" s="204"/>
      <c r="D52" s="164"/>
      <c r="E52" s="164"/>
      <c r="F52" s="164"/>
    </row>
    <row r="53" spans="1:26" s="203" customFormat="1" ht="15" customHeight="1" x14ac:dyDescent="0.5">
      <c r="B53" s="202"/>
      <c r="C53" s="204"/>
      <c r="D53" s="164"/>
      <c r="E53" s="164"/>
      <c r="F53" s="164"/>
    </row>
    <row r="54" spans="1:26" s="203" customFormat="1" ht="15" customHeight="1" x14ac:dyDescent="0.5">
      <c r="B54" s="202"/>
      <c r="C54" s="205"/>
      <c r="D54" s="206"/>
      <c r="E54" s="206"/>
      <c r="F54" s="206"/>
    </row>
    <row r="55" spans="1:26" s="203" customFormat="1" ht="15" customHeight="1" x14ac:dyDescent="0.5">
      <c r="B55" s="202"/>
      <c r="C55" s="204"/>
      <c r="D55" s="164"/>
      <c r="E55" s="164"/>
      <c r="F55" s="164"/>
    </row>
    <row r="56" spans="1:26" s="203" customFormat="1" ht="15" customHeight="1" x14ac:dyDescent="0.5">
      <c r="B56" s="202"/>
      <c r="C56" s="204"/>
      <c r="D56" s="164"/>
      <c r="E56" s="164"/>
      <c r="F56" s="164"/>
    </row>
  </sheetData>
  <mergeCells count="8">
    <mergeCell ref="W4:X4"/>
    <mergeCell ref="A5:A6"/>
    <mergeCell ref="B5:B6"/>
    <mergeCell ref="C5:C6"/>
    <mergeCell ref="D5:D6"/>
    <mergeCell ref="E5:E6"/>
    <mergeCell ref="F5:F6"/>
    <mergeCell ref="G5:G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B01C-D48E-4826-84AA-AA00872252FD}">
  <dimension ref="A1:AO60"/>
  <sheetViews>
    <sheetView topLeftCell="A23" zoomScale="120" zoomScaleNormal="120" workbookViewId="0">
      <selection activeCell="B41" sqref="B41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" style="6" customWidth="1"/>
    <col min="7" max="26" width="3" style="1" customWidth="1"/>
    <col min="27" max="27" width="4.7109375" style="1" customWidth="1"/>
    <col min="28" max="28" width="13.85546875" style="637" bestFit="1" customWidth="1"/>
    <col min="29" max="16384" width="9.140625" style="1"/>
  </cols>
  <sheetData>
    <row r="1" spans="1:41" s="12" customFormat="1" ht="18" customHeight="1" x14ac:dyDescent="0.5">
      <c r="B1" s="169" t="s">
        <v>55</v>
      </c>
      <c r="C1" s="170"/>
      <c r="D1" s="171"/>
      <c r="E1" s="243" t="str">
        <f>'ยอด ม.5'!D1</f>
        <v xml:space="preserve">      ภาคเรียนที่ 1  ปีการศึกษา 2569</v>
      </c>
      <c r="N1" s="12" t="s">
        <v>25</v>
      </c>
      <c r="S1" s="12" t="str">
        <f>'ยอด ม.5'!B28</f>
        <v xml:space="preserve">นายศรชัย  ไกรปราบ  </v>
      </c>
      <c r="AB1" s="625"/>
    </row>
    <row r="2" spans="1:41" s="12" customFormat="1" ht="18" customHeight="1" x14ac:dyDescent="0.5">
      <c r="B2" s="173" t="s">
        <v>46</v>
      </c>
      <c r="C2" s="170"/>
      <c r="D2" s="171"/>
      <c r="E2" s="172" t="s">
        <v>93</v>
      </c>
      <c r="N2" s="12" t="s">
        <v>47</v>
      </c>
      <c r="S2" s="12" t="str">
        <f>'ยอด ม.5'!B29</f>
        <v>นางสาวชนิตา  ช่างสาน</v>
      </c>
      <c r="AB2" s="625"/>
    </row>
    <row r="3" spans="1:41" s="13" customFormat="1" ht="17.25" customHeight="1" x14ac:dyDescent="0.5">
      <c r="A3" s="14" t="s">
        <v>72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4"/>
      <c r="M3" s="14"/>
      <c r="N3" s="12"/>
      <c r="O3" s="12"/>
      <c r="P3" s="12"/>
      <c r="Q3" s="14"/>
      <c r="V3" s="12"/>
      <c r="W3" s="12"/>
      <c r="X3" s="12"/>
      <c r="Y3" s="12"/>
      <c r="Z3" s="12"/>
      <c r="AB3" s="626"/>
    </row>
    <row r="4" spans="1:41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4"/>
      <c r="M4" s="14"/>
      <c r="N4" s="12"/>
      <c r="O4" s="12"/>
      <c r="P4" s="12"/>
      <c r="Q4" s="14"/>
      <c r="V4" s="14"/>
      <c r="W4" s="174" t="s">
        <v>49</v>
      </c>
      <c r="X4" s="804">
        <f>'ยอด ม.5'!F28</f>
        <v>741</v>
      </c>
      <c r="Y4" s="804"/>
      <c r="Z4" s="175"/>
      <c r="AB4" s="626"/>
    </row>
    <row r="5" spans="1:41" s="79" customFormat="1" ht="18" customHeight="1" x14ac:dyDescent="0.5">
      <c r="A5" s="805" t="s">
        <v>0</v>
      </c>
      <c r="B5" s="807" t="s">
        <v>1</v>
      </c>
      <c r="C5" s="809" t="s">
        <v>2</v>
      </c>
      <c r="D5" s="811" t="s">
        <v>9</v>
      </c>
      <c r="E5" s="813" t="s">
        <v>4</v>
      </c>
      <c r="F5" s="835" t="s">
        <v>3</v>
      </c>
      <c r="G5" s="464"/>
      <c r="H5" s="177"/>
      <c r="I5" s="177"/>
      <c r="J5" s="177"/>
      <c r="K5" s="177"/>
      <c r="L5" s="177"/>
      <c r="M5" s="177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9"/>
      <c r="Z5" s="180"/>
      <c r="AB5" s="627"/>
    </row>
    <row r="6" spans="1:41" s="79" customFormat="1" ht="18" customHeight="1" x14ac:dyDescent="0.5">
      <c r="A6" s="806"/>
      <c r="B6" s="808"/>
      <c r="C6" s="810"/>
      <c r="D6" s="812"/>
      <c r="E6" s="814"/>
      <c r="F6" s="835"/>
      <c r="G6" s="465"/>
      <c r="H6" s="613"/>
      <c r="I6" s="182"/>
      <c r="J6" s="182"/>
      <c r="K6" s="182"/>
      <c r="L6" s="182"/>
      <c r="M6" s="182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4"/>
      <c r="Z6" s="185"/>
      <c r="AB6" s="627"/>
    </row>
    <row r="7" spans="1:41" s="2" customFormat="1" ht="15.75" customHeight="1" x14ac:dyDescent="0.5">
      <c r="A7" s="15">
        <v>1</v>
      </c>
      <c r="B7" s="16">
        <v>42948</v>
      </c>
      <c r="C7" s="411" t="s">
        <v>100</v>
      </c>
      <c r="D7" s="412" t="s">
        <v>528</v>
      </c>
      <c r="E7" s="413" t="s">
        <v>942</v>
      </c>
      <c r="F7" s="226" t="s">
        <v>14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2"/>
      <c r="U7" s="22"/>
      <c r="V7" s="22"/>
      <c r="W7" s="22"/>
      <c r="X7" s="22"/>
      <c r="Y7" s="22"/>
      <c r="Z7" s="116"/>
      <c r="AB7" s="636"/>
    </row>
    <row r="8" spans="1:41" s="2" customFormat="1" ht="16.149999999999999" customHeight="1" x14ac:dyDescent="0.5">
      <c r="A8" s="24">
        <v>2</v>
      </c>
      <c r="B8" s="25">
        <v>42951</v>
      </c>
      <c r="C8" s="53" t="s">
        <v>100</v>
      </c>
      <c r="D8" s="714" t="s">
        <v>351</v>
      </c>
      <c r="E8" s="715" t="s">
        <v>943</v>
      </c>
      <c r="F8" s="227" t="s">
        <v>15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30"/>
      <c r="U8" s="30"/>
      <c r="V8" s="30"/>
      <c r="W8" s="30"/>
      <c r="X8" s="30"/>
      <c r="Y8" s="30"/>
      <c r="Z8" s="117"/>
      <c r="AB8" s="636"/>
    </row>
    <row r="9" spans="1:41" s="2" customFormat="1" ht="16.149999999999999" customHeight="1" x14ac:dyDescent="0.5">
      <c r="A9" s="24">
        <v>3</v>
      </c>
      <c r="B9" s="25">
        <v>42954</v>
      </c>
      <c r="C9" s="53" t="s">
        <v>100</v>
      </c>
      <c r="D9" s="714" t="s">
        <v>944</v>
      </c>
      <c r="E9" s="715" t="s">
        <v>945</v>
      </c>
      <c r="F9" s="227" t="s">
        <v>16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30"/>
      <c r="U9" s="30"/>
      <c r="V9" s="30"/>
      <c r="W9" s="30"/>
      <c r="X9" s="30"/>
      <c r="Y9" s="30"/>
      <c r="Z9" s="117"/>
      <c r="AB9" s="636"/>
    </row>
    <row r="10" spans="1:41" s="2" customFormat="1" ht="16.149999999999999" customHeight="1" x14ac:dyDescent="0.5">
      <c r="A10" s="24">
        <v>4</v>
      </c>
      <c r="B10" s="25">
        <v>42964</v>
      </c>
      <c r="C10" s="53" t="s">
        <v>100</v>
      </c>
      <c r="D10" s="714" t="s">
        <v>165</v>
      </c>
      <c r="E10" s="715" t="s">
        <v>946</v>
      </c>
      <c r="F10" s="227" t="s">
        <v>17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30"/>
      <c r="U10" s="30"/>
      <c r="V10" s="30"/>
      <c r="W10" s="30"/>
      <c r="X10" s="30"/>
      <c r="Y10" s="30"/>
      <c r="Z10" s="117"/>
      <c r="AB10" s="636"/>
      <c r="AC10" s="10"/>
      <c r="AL10" s="9"/>
      <c r="AN10" s="9"/>
      <c r="AO10" s="3"/>
    </row>
    <row r="11" spans="1:41" s="2" customFormat="1" ht="16.149999999999999" customHeight="1" x14ac:dyDescent="0.5">
      <c r="A11" s="34">
        <v>5</v>
      </c>
      <c r="B11" s="35">
        <v>43032</v>
      </c>
      <c r="C11" s="667" t="s">
        <v>100</v>
      </c>
      <c r="D11" s="668" t="s">
        <v>947</v>
      </c>
      <c r="E11" s="669" t="s">
        <v>948</v>
      </c>
      <c r="F11" s="228" t="s">
        <v>14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40"/>
      <c r="U11" s="40"/>
      <c r="V11" s="40"/>
      <c r="W11" s="40"/>
      <c r="X11" s="40"/>
      <c r="Y11" s="40"/>
      <c r="Z11" s="118"/>
      <c r="AB11" s="636"/>
      <c r="AC11" s="10"/>
      <c r="AL11" s="9"/>
      <c r="AN11" s="9"/>
      <c r="AO11" s="3"/>
    </row>
    <row r="12" spans="1:41" s="2" customFormat="1" ht="16.149999999999999" customHeight="1" x14ac:dyDescent="0.5">
      <c r="A12" s="15">
        <v>6</v>
      </c>
      <c r="B12" s="16">
        <v>43033</v>
      </c>
      <c r="C12" s="411" t="s">
        <v>100</v>
      </c>
      <c r="D12" s="412" t="s">
        <v>949</v>
      </c>
      <c r="E12" s="413" t="s">
        <v>950</v>
      </c>
      <c r="F12" s="226" t="s">
        <v>15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2"/>
      <c r="U12" s="22"/>
      <c r="V12" s="22"/>
      <c r="W12" s="22"/>
      <c r="X12" s="22"/>
      <c r="Y12" s="22"/>
      <c r="Z12" s="116"/>
      <c r="AB12" s="636"/>
      <c r="AC12" s="10"/>
      <c r="AL12" s="9"/>
      <c r="AN12" s="9"/>
      <c r="AO12" s="3"/>
    </row>
    <row r="13" spans="1:41" s="2" customFormat="1" ht="16.149999999999999" customHeight="1" x14ac:dyDescent="0.5">
      <c r="A13" s="24">
        <v>7</v>
      </c>
      <c r="B13" s="25">
        <v>43039</v>
      </c>
      <c r="C13" s="53" t="s">
        <v>100</v>
      </c>
      <c r="D13" s="714" t="s">
        <v>951</v>
      </c>
      <c r="E13" s="715" t="s">
        <v>952</v>
      </c>
      <c r="F13" s="227" t="s">
        <v>16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30"/>
      <c r="U13" s="30"/>
      <c r="V13" s="30"/>
      <c r="W13" s="30"/>
      <c r="X13" s="30"/>
      <c r="Y13" s="30"/>
      <c r="Z13" s="117"/>
      <c r="AB13" s="636"/>
      <c r="AC13" s="10"/>
      <c r="AL13" s="9"/>
      <c r="AN13" s="9"/>
      <c r="AO13" s="3"/>
    </row>
    <row r="14" spans="1:41" s="2" customFormat="1" ht="16.149999999999999" customHeight="1" x14ac:dyDescent="0.5">
      <c r="A14" s="24">
        <v>8</v>
      </c>
      <c r="B14" s="25">
        <v>43042</v>
      </c>
      <c r="C14" s="53" t="s">
        <v>100</v>
      </c>
      <c r="D14" s="714" t="s">
        <v>122</v>
      </c>
      <c r="E14" s="715" t="s">
        <v>953</v>
      </c>
      <c r="F14" s="227" t="s">
        <v>16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30"/>
      <c r="U14" s="30"/>
      <c r="V14" s="30"/>
      <c r="W14" s="30"/>
      <c r="X14" s="30"/>
      <c r="Y14" s="30"/>
      <c r="Z14" s="117"/>
      <c r="AB14" s="636"/>
      <c r="AC14" s="10"/>
      <c r="AL14" s="9"/>
      <c r="AN14" s="9"/>
      <c r="AO14" s="3"/>
    </row>
    <row r="15" spans="1:41" s="2" customFormat="1" ht="16.149999999999999" customHeight="1" x14ac:dyDescent="0.5">
      <c r="A15" s="24">
        <v>9</v>
      </c>
      <c r="B15" s="25">
        <v>43070</v>
      </c>
      <c r="C15" s="53" t="s">
        <v>100</v>
      </c>
      <c r="D15" s="714" t="s">
        <v>436</v>
      </c>
      <c r="E15" s="715" t="s">
        <v>954</v>
      </c>
      <c r="F15" s="227" t="s">
        <v>17</v>
      </c>
      <c r="G15" s="29"/>
      <c r="H15" s="29"/>
      <c r="I15" s="29"/>
      <c r="J15" s="29"/>
      <c r="K15" s="29"/>
      <c r="L15" s="29"/>
      <c r="M15" s="29"/>
      <c r="N15" s="29"/>
      <c r="O15" s="29"/>
      <c r="P15" s="73"/>
      <c r="Q15" s="29"/>
      <c r="R15" s="29"/>
      <c r="S15" s="29"/>
      <c r="T15" s="30"/>
      <c r="U15" s="30"/>
      <c r="V15" s="30"/>
      <c r="W15" s="30"/>
      <c r="X15" s="30"/>
      <c r="Y15" s="30"/>
      <c r="Z15" s="117"/>
      <c r="AB15" s="636"/>
      <c r="AC15" s="10"/>
      <c r="AL15" s="9"/>
      <c r="AN15" s="9"/>
      <c r="AO15" s="3"/>
    </row>
    <row r="16" spans="1:41" s="2" customFormat="1" ht="16.149999999999999" customHeight="1" x14ac:dyDescent="0.5">
      <c r="A16" s="34">
        <v>10</v>
      </c>
      <c r="B16" s="35">
        <v>43081</v>
      </c>
      <c r="C16" s="667" t="s">
        <v>100</v>
      </c>
      <c r="D16" s="668" t="s">
        <v>955</v>
      </c>
      <c r="E16" s="669" t="s">
        <v>956</v>
      </c>
      <c r="F16" s="228" t="s">
        <v>13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0"/>
      <c r="U16" s="40"/>
      <c r="V16" s="40"/>
      <c r="W16" s="40"/>
      <c r="X16" s="40"/>
      <c r="Y16" s="40"/>
      <c r="Z16" s="118"/>
      <c r="AB16" s="636"/>
      <c r="AC16" s="10"/>
      <c r="AL16" s="9"/>
      <c r="AN16" s="9"/>
      <c r="AO16" s="3"/>
    </row>
    <row r="17" spans="1:41" s="2" customFormat="1" ht="16.149999999999999" customHeight="1" x14ac:dyDescent="0.5">
      <c r="A17" s="15">
        <v>11</v>
      </c>
      <c r="B17" s="16">
        <v>43086</v>
      </c>
      <c r="C17" s="411" t="s">
        <v>100</v>
      </c>
      <c r="D17" s="412" t="s">
        <v>957</v>
      </c>
      <c r="E17" s="413" t="s">
        <v>958</v>
      </c>
      <c r="F17" s="226" t="s">
        <v>15</v>
      </c>
      <c r="G17" s="21"/>
      <c r="H17" s="21"/>
      <c r="I17" s="21"/>
      <c r="J17" s="21"/>
      <c r="K17" s="21"/>
      <c r="L17" s="21"/>
      <c r="M17" s="21"/>
      <c r="N17" s="21"/>
      <c r="O17" s="21"/>
      <c r="P17" s="44"/>
      <c r="Q17" s="44"/>
      <c r="R17" s="159"/>
      <c r="S17" s="44"/>
      <c r="T17" s="22"/>
      <c r="U17" s="22"/>
      <c r="V17" s="22"/>
      <c r="W17" s="22"/>
      <c r="X17" s="22"/>
      <c r="Y17" s="22"/>
      <c r="Z17" s="116"/>
      <c r="AB17" s="636"/>
      <c r="AC17" s="10"/>
      <c r="AL17" s="9"/>
      <c r="AN17" s="9"/>
      <c r="AO17" s="3"/>
    </row>
    <row r="18" spans="1:41" s="2" customFormat="1" ht="16.149999999999999" customHeight="1" x14ac:dyDescent="0.5">
      <c r="A18" s="24">
        <v>12</v>
      </c>
      <c r="B18" s="25">
        <v>43087</v>
      </c>
      <c r="C18" s="53" t="s">
        <v>100</v>
      </c>
      <c r="D18" s="721" t="s">
        <v>959</v>
      </c>
      <c r="E18" s="715" t="s">
        <v>960</v>
      </c>
      <c r="F18" s="227" t="s">
        <v>16</v>
      </c>
      <c r="G18" s="29"/>
      <c r="H18" s="29"/>
      <c r="I18" s="29"/>
      <c r="J18" s="29"/>
      <c r="K18" s="29"/>
      <c r="L18" s="29"/>
      <c r="M18" s="29"/>
      <c r="N18" s="29"/>
      <c r="O18" s="29"/>
      <c r="P18" s="31"/>
      <c r="Q18" s="31"/>
      <c r="R18" s="163"/>
      <c r="S18" s="31"/>
      <c r="T18" s="30"/>
      <c r="U18" s="30"/>
      <c r="V18" s="30"/>
      <c r="W18" s="30"/>
      <c r="X18" s="30"/>
      <c r="Y18" s="30"/>
      <c r="Z18" s="117"/>
      <c r="AB18" s="636"/>
      <c r="AC18" s="10"/>
      <c r="AL18" s="9"/>
      <c r="AN18" s="9"/>
      <c r="AO18" s="3"/>
    </row>
    <row r="19" spans="1:41" s="2" customFormat="1" ht="16.149999999999999" customHeight="1" x14ac:dyDescent="0.5">
      <c r="A19" s="24">
        <v>13</v>
      </c>
      <c r="B19" s="25">
        <v>43114</v>
      </c>
      <c r="C19" s="53" t="s">
        <v>100</v>
      </c>
      <c r="D19" s="714" t="s">
        <v>961</v>
      </c>
      <c r="E19" s="715" t="s">
        <v>139</v>
      </c>
      <c r="F19" s="227" t="s">
        <v>17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30"/>
      <c r="U19" s="30"/>
      <c r="V19" s="30"/>
      <c r="W19" s="30"/>
      <c r="X19" s="30"/>
      <c r="Y19" s="30"/>
      <c r="Z19" s="117"/>
      <c r="AB19" s="636"/>
      <c r="AC19" s="10"/>
      <c r="AL19" s="9"/>
      <c r="AN19" s="9"/>
      <c r="AO19" s="3"/>
    </row>
    <row r="20" spans="1:41" s="2" customFormat="1" ht="16.149999999999999" customHeight="1" x14ac:dyDescent="0.5">
      <c r="A20" s="24">
        <v>14</v>
      </c>
      <c r="B20" s="384">
        <v>43129</v>
      </c>
      <c r="C20" s="53" t="s">
        <v>100</v>
      </c>
      <c r="D20" s="714" t="s">
        <v>962</v>
      </c>
      <c r="E20" s="715" t="s">
        <v>963</v>
      </c>
      <c r="F20" s="227" t="s">
        <v>13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0"/>
      <c r="U20" s="30"/>
      <c r="V20" s="30"/>
      <c r="W20" s="30"/>
      <c r="X20" s="30"/>
      <c r="Y20" s="30"/>
      <c r="Z20" s="117"/>
      <c r="AB20" s="636"/>
      <c r="AC20" s="10"/>
      <c r="AL20" s="9"/>
      <c r="AN20" s="9"/>
      <c r="AO20" s="3"/>
    </row>
    <row r="21" spans="1:41" s="2" customFormat="1" ht="16.149999999999999" customHeight="1" x14ac:dyDescent="0.5">
      <c r="A21" s="34">
        <v>15</v>
      </c>
      <c r="B21" s="361">
        <v>43131</v>
      </c>
      <c r="C21" s="667" t="s">
        <v>100</v>
      </c>
      <c r="D21" s="304" t="s">
        <v>964</v>
      </c>
      <c r="E21" s="305" t="s">
        <v>159</v>
      </c>
      <c r="F21" s="330" t="s">
        <v>14</v>
      </c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0"/>
      <c r="U21" s="40"/>
      <c r="V21" s="40"/>
      <c r="W21" s="40"/>
      <c r="X21" s="40"/>
      <c r="Y21" s="40"/>
      <c r="Z21" s="118"/>
      <c r="AB21" s="636"/>
      <c r="AC21" s="10"/>
      <c r="AL21" s="9"/>
      <c r="AN21" s="9"/>
      <c r="AO21" s="3"/>
    </row>
    <row r="22" spans="1:41" s="2" customFormat="1" ht="16.149999999999999" customHeight="1" x14ac:dyDescent="0.5">
      <c r="A22" s="61">
        <v>16</v>
      </c>
      <c r="B22" s="383">
        <v>45096</v>
      </c>
      <c r="C22" s="311" t="s">
        <v>100</v>
      </c>
      <c r="D22" s="47" t="s">
        <v>965</v>
      </c>
      <c r="E22" s="48" t="s">
        <v>966</v>
      </c>
      <c r="F22" s="229" t="s">
        <v>15</v>
      </c>
      <c r="G22" s="21"/>
      <c r="H22" s="21"/>
      <c r="I22" s="21"/>
      <c r="J22" s="21"/>
      <c r="K22" s="21"/>
      <c r="L22" s="21"/>
      <c r="M22" s="21"/>
      <c r="N22" s="21"/>
      <c r="O22" s="21"/>
      <c r="P22" s="44"/>
      <c r="Q22" s="44"/>
      <c r="R22" s="44"/>
      <c r="S22" s="44"/>
      <c r="T22" s="22"/>
      <c r="U22" s="22"/>
      <c r="V22" s="22"/>
      <c r="W22" s="22"/>
      <c r="X22" s="22"/>
      <c r="Y22" s="22"/>
      <c r="Z22" s="116"/>
      <c r="AB22" s="636"/>
      <c r="AC22" s="10"/>
      <c r="AL22" s="9"/>
      <c r="AN22" s="9"/>
      <c r="AO22" s="3"/>
    </row>
    <row r="23" spans="1:41" s="2" customFormat="1" ht="16.149999999999999" customHeight="1" x14ac:dyDescent="0.5">
      <c r="A23" s="24">
        <v>17</v>
      </c>
      <c r="B23" s="360">
        <v>45098</v>
      </c>
      <c r="C23" s="53" t="s">
        <v>100</v>
      </c>
      <c r="D23" s="54" t="s">
        <v>394</v>
      </c>
      <c r="E23" s="55" t="s">
        <v>967</v>
      </c>
      <c r="F23" s="227" t="s">
        <v>17</v>
      </c>
      <c r="G23" s="29"/>
      <c r="H23" s="29"/>
      <c r="I23" s="29"/>
      <c r="J23" s="29"/>
      <c r="K23" s="29"/>
      <c r="L23" s="29"/>
      <c r="M23" s="29"/>
      <c r="N23" s="29"/>
      <c r="O23" s="29"/>
      <c r="P23" s="31"/>
      <c r="Q23" s="31"/>
      <c r="R23" s="31"/>
      <c r="S23" s="31"/>
      <c r="T23" s="30"/>
      <c r="U23" s="30"/>
      <c r="V23" s="30"/>
      <c r="W23" s="30"/>
      <c r="X23" s="30"/>
      <c r="Y23" s="30"/>
      <c r="Z23" s="117"/>
      <c r="AB23" s="636"/>
      <c r="AC23" s="10"/>
      <c r="AL23" s="9"/>
      <c r="AN23" s="9"/>
      <c r="AO23" s="3"/>
    </row>
    <row r="24" spans="1:41" s="2" customFormat="1" ht="16.149999999999999" customHeight="1" x14ac:dyDescent="0.5">
      <c r="A24" s="24">
        <v>18</v>
      </c>
      <c r="B24" s="25">
        <v>45099</v>
      </c>
      <c r="C24" s="53" t="s">
        <v>100</v>
      </c>
      <c r="D24" s="54" t="s">
        <v>968</v>
      </c>
      <c r="E24" s="55" t="s">
        <v>969</v>
      </c>
      <c r="F24" s="227" t="s">
        <v>13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0"/>
      <c r="U24" s="30"/>
      <c r="V24" s="30"/>
      <c r="W24" s="30"/>
      <c r="X24" s="30"/>
      <c r="Y24" s="30"/>
      <c r="Z24" s="117"/>
      <c r="AB24" s="636"/>
      <c r="AC24" s="10"/>
      <c r="AL24" s="9"/>
      <c r="AN24" s="9"/>
      <c r="AO24" s="3"/>
    </row>
    <row r="25" spans="1:41" s="2" customFormat="1" ht="16.149999999999999" customHeight="1" x14ac:dyDescent="0.5">
      <c r="A25" s="615">
        <v>19</v>
      </c>
      <c r="B25" s="616">
        <v>45101</v>
      </c>
      <c r="C25" s="154" t="s">
        <v>100</v>
      </c>
      <c r="D25" s="155" t="s">
        <v>972</v>
      </c>
      <c r="E25" s="156" t="s">
        <v>973</v>
      </c>
      <c r="F25" s="617" t="s">
        <v>15</v>
      </c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7"/>
      <c r="U25" s="57"/>
      <c r="V25" s="57"/>
      <c r="W25" s="57"/>
      <c r="X25" s="57"/>
      <c r="Y25" s="57"/>
      <c r="Z25" s="618"/>
      <c r="AB25" s="636"/>
      <c r="AC25" s="10"/>
      <c r="AL25" s="9"/>
      <c r="AN25" s="9"/>
      <c r="AO25" s="3"/>
    </row>
    <row r="26" spans="1:41" s="2" customFormat="1" ht="16.350000000000001" customHeight="1" x14ac:dyDescent="0.5">
      <c r="A26" s="615">
        <v>20</v>
      </c>
      <c r="B26" s="616">
        <v>45702</v>
      </c>
      <c r="C26" s="154" t="s">
        <v>100</v>
      </c>
      <c r="D26" s="155" t="s">
        <v>1030</v>
      </c>
      <c r="E26" s="156" t="s">
        <v>1031</v>
      </c>
      <c r="F26" s="620" t="s">
        <v>13</v>
      </c>
      <c r="G26" s="799" t="s">
        <v>1022</v>
      </c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7"/>
      <c r="U26" s="57"/>
      <c r="V26" s="57"/>
      <c r="W26" s="57"/>
      <c r="X26" s="57"/>
      <c r="Y26" s="57"/>
      <c r="Z26" s="618"/>
      <c r="AB26" s="636"/>
      <c r="AC26" s="10"/>
      <c r="AL26" s="9"/>
      <c r="AN26" s="9"/>
      <c r="AO26" s="3"/>
    </row>
    <row r="27" spans="1:41" s="2" customFormat="1" ht="16.149999999999999" customHeight="1" x14ac:dyDescent="0.5">
      <c r="A27" s="15">
        <v>21</v>
      </c>
      <c r="B27" s="796">
        <v>45703</v>
      </c>
      <c r="C27" s="788" t="s">
        <v>100</v>
      </c>
      <c r="D27" s="789" t="s">
        <v>1032</v>
      </c>
      <c r="E27" s="790" t="s">
        <v>1033</v>
      </c>
      <c r="F27" s="791" t="s">
        <v>16</v>
      </c>
      <c r="G27" s="793" t="s">
        <v>1022</v>
      </c>
      <c r="H27" s="21"/>
      <c r="I27" s="21"/>
      <c r="J27" s="21"/>
      <c r="K27" s="21"/>
      <c r="L27" s="21"/>
      <c r="M27" s="21"/>
      <c r="N27" s="21"/>
      <c r="O27" s="21"/>
      <c r="P27" s="44"/>
      <c r="Q27" s="44"/>
      <c r="R27" s="44"/>
      <c r="S27" s="44"/>
      <c r="T27" s="22"/>
      <c r="U27" s="22"/>
      <c r="V27" s="22"/>
      <c r="W27" s="22"/>
      <c r="X27" s="22"/>
      <c r="Y27" s="22"/>
      <c r="Z27" s="116"/>
      <c r="AB27" s="636"/>
      <c r="AC27" s="10"/>
      <c r="AL27" s="9"/>
      <c r="AN27" s="9"/>
      <c r="AO27" s="3"/>
    </row>
    <row r="28" spans="1:41" s="2" customFormat="1" ht="16.149999999999999" customHeight="1" x14ac:dyDescent="0.5">
      <c r="A28" s="24">
        <v>22</v>
      </c>
      <c r="B28" s="795">
        <v>42925</v>
      </c>
      <c r="C28" s="763" t="s">
        <v>106</v>
      </c>
      <c r="D28" s="764" t="s">
        <v>974</v>
      </c>
      <c r="E28" s="765" t="s">
        <v>975</v>
      </c>
      <c r="F28" s="792" t="s">
        <v>16</v>
      </c>
      <c r="G28" s="794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30"/>
      <c r="U28" s="30"/>
      <c r="V28" s="30"/>
      <c r="W28" s="30"/>
      <c r="X28" s="30"/>
      <c r="Y28" s="30"/>
      <c r="Z28" s="117"/>
      <c r="AB28" s="636"/>
    </row>
    <row r="29" spans="1:41" s="2" customFormat="1" ht="16.149999999999999" customHeight="1" x14ac:dyDescent="0.5">
      <c r="A29" s="24">
        <v>23</v>
      </c>
      <c r="B29" s="25">
        <v>42967</v>
      </c>
      <c r="C29" s="53" t="s">
        <v>106</v>
      </c>
      <c r="D29" s="54" t="s">
        <v>976</v>
      </c>
      <c r="E29" s="55" t="s">
        <v>977</v>
      </c>
      <c r="F29" s="227" t="s">
        <v>17</v>
      </c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160"/>
      <c r="S29" s="29"/>
      <c r="T29" s="30"/>
      <c r="U29" s="30"/>
      <c r="V29" s="30"/>
      <c r="W29" s="30"/>
      <c r="X29" s="30"/>
      <c r="Y29" s="30"/>
      <c r="Z29" s="117"/>
      <c r="AB29" s="636"/>
    </row>
    <row r="30" spans="1:41" s="2" customFormat="1" ht="16.149999999999999" customHeight="1" x14ac:dyDescent="0.5">
      <c r="A30" s="24">
        <v>24</v>
      </c>
      <c r="B30" s="25">
        <v>42980</v>
      </c>
      <c r="C30" s="53" t="s">
        <v>106</v>
      </c>
      <c r="D30" s="54" t="s">
        <v>978</v>
      </c>
      <c r="E30" s="55" t="s">
        <v>979</v>
      </c>
      <c r="F30" s="619" t="s">
        <v>13</v>
      </c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160"/>
      <c r="S30" s="29"/>
      <c r="T30" s="30"/>
      <c r="U30" s="30"/>
      <c r="V30" s="30"/>
      <c r="W30" s="30"/>
      <c r="X30" s="30"/>
      <c r="Y30" s="30"/>
      <c r="Z30" s="117"/>
      <c r="AB30" s="636"/>
      <c r="AC30" s="10"/>
      <c r="AL30" s="9"/>
      <c r="AN30" s="9"/>
      <c r="AO30" s="3"/>
    </row>
    <row r="31" spans="1:41" s="2" customFormat="1" ht="16.149999999999999" customHeight="1" x14ac:dyDescent="0.5">
      <c r="A31" s="34">
        <v>25</v>
      </c>
      <c r="B31" s="35">
        <v>43057</v>
      </c>
      <c r="C31" s="667" t="s">
        <v>106</v>
      </c>
      <c r="D31" s="304" t="s">
        <v>980</v>
      </c>
      <c r="E31" s="305" t="s">
        <v>981</v>
      </c>
      <c r="F31" s="228" t="s">
        <v>14</v>
      </c>
      <c r="G31" s="41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0"/>
      <c r="U31" s="40"/>
      <c r="V31" s="40"/>
      <c r="W31" s="40"/>
      <c r="X31" s="40"/>
      <c r="Y31" s="40"/>
      <c r="Z31" s="118"/>
      <c r="AB31" s="636"/>
      <c r="AC31" s="10"/>
      <c r="AL31" s="9"/>
      <c r="AN31" s="9"/>
      <c r="AO31" s="3"/>
    </row>
    <row r="32" spans="1:41" s="2" customFormat="1" ht="16.149999999999999" customHeight="1" x14ac:dyDescent="0.5">
      <c r="A32" s="61">
        <v>26</v>
      </c>
      <c r="B32" s="225">
        <v>43063</v>
      </c>
      <c r="C32" s="311" t="s">
        <v>106</v>
      </c>
      <c r="D32" s="47" t="s">
        <v>982</v>
      </c>
      <c r="E32" s="48" t="s">
        <v>150</v>
      </c>
      <c r="F32" s="229" t="s">
        <v>15</v>
      </c>
      <c r="G32" s="49"/>
      <c r="H32" s="51"/>
      <c r="I32" s="51"/>
      <c r="J32" s="51"/>
      <c r="K32" s="51"/>
      <c r="L32" s="51"/>
      <c r="M32" s="51"/>
      <c r="N32" s="51"/>
      <c r="O32" s="51"/>
      <c r="P32" s="49"/>
      <c r="Q32" s="49"/>
      <c r="R32" s="49"/>
      <c r="S32" s="49"/>
      <c r="T32" s="50"/>
      <c r="U32" s="50"/>
      <c r="V32" s="50"/>
      <c r="W32" s="50"/>
      <c r="X32" s="50"/>
      <c r="Y32" s="50"/>
      <c r="Z32" s="119"/>
      <c r="AB32" s="636"/>
      <c r="AC32" s="10"/>
      <c r="AL32" s="9"/>
      <c r="AN32" s="9"/>
      <c r="AO32" s="3"/>
    </row>
    <row r="33" spans="1:41" s="2" customFormat="1" ht="16.149999999999999" customHeight="1" x14ac:dyDescent="0.5">
      <c r="A33" s="24">
        <v>27</v>
      </c>
      <c r="B33" s="25">
        <v>43067</v>
      </c>
      <c r="C33" s="53" t="s">
        <v>106</v>
      </c>
      <c r="D33" s="54" t="s">
        <v>983</v>
      </c>
      <c r="E33" s="55" t="s">
        <v>984</v>
      </c>
      <c r="F33" s="227" t="s">
        <v>16</v>
      </c>
      <c r="G33" s="731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160"/>
      <c r="S33" s="29"/>
      <c r="T33" s="30"/>
      <c r="U33" s="30"/>
      <c r="V33" s="30"/>
      <c r="W33" s="30"/>
      <c r="X33" s="30"/>
      <c r="Y33" s="30"/>
      <c r="Z33" s="117"/>
      <c r="AB33" s="636"/>
      <c r="AC33" s="10"/>
      <c r="AL33" s="9"/>
      <c r="AN33" s="9"/>
      <c r="AO33" s="3"/>
    </row>
    <row r="34" spans="1:41" s="2" customFormat="1" ht="16.149999999999999" customHeight="1" x14ac:dyDescent="0.5">
      <c r="A34" s="24">
        <v>28</v>
      </c>
      <c r="B34" s="25">
        <v>43092</v>
      </c>
      <c r="C34" s="53" t="s">
        <v>106</v>
      </c>
      <c r="D34" s="54" t="s">
        <v>124</v>
      </c>
      <c r="E34" s="55" t="s">
        <v>985</v>
      </c>
      <c r="F34" s="227" t="s">
        <v>17</v>
      </c>
      <c r="G34" s="731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160"/>
      <c r="S34" s="29"/>
      <c r="T34" s="30"/>
      <c r="U34" s="30"/>
      <c r="V34" s="30"/>
      <c r="W34" s="30"/>
      <c r="X34" s="30"/>
      <c r="Y34" s="30"/>
      <c r="Z34" s="117"/>
      <c r="AB34" s="636"/>
      <c r="AC34" s="10"/>
      <c r="AL34" s="9"/>
      <c r="AN34" s="9"/>
      <c r="AO34" s="3"/>
    </row>
    <row r="35" spans="1:41" s="2" customFormat="1" ht="16.149999999999999" customHeight="1" x14ac:dyDescent="0.5">
      <c r="A35" s="24">
        <v>29</v>
      </c>
      <c r="B35" s="360">
        <v>43105</v>
      </c>
      <c r="C35" s="53" t="s">
        <v>106</v>
      </c>
      <c r="D35" s="54" t="s">
        <v>986</v>
      </c>
      <c r="E35" s="55" t="s">
        <v>987</v>
      </c>
      <c r="F35" s="227" t="s">
        <v>13</v>
      </c>
      <c r="G35" s="731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0"/>
      <c r="U35" s="30"/>
      <c r="V35" s="30"/>
      <c r="W35" s="30"/>
      <c r="X35" s="30"/>
      <c r="Y35" s="30"/>
      <c r="Z35" s="117"/>
      <c r="AB35" s="636"/>
      <c r="AC35" s="10"/>
      <c r="AD35" s="647"/>
      <c r="AL35" s="9"/>
      <c r="AN35" s="9"/>
      <c r="AO35" s="3"/>
    </row>
    <row r="36" spans="1:41" s="2" customFormat="1" ht="16.350000000000001" customHeight="1" x14ac:dyDescent="0.5">
      <c r="A36" s="615">
        <v>30</v>
      </c>
      <c r="B36" s="616">
        <v>43107</v>
      </c>
      <c r="C36" s="154" t="s">
        <v>106</v>
      </c>
      <c r="D36" s="155" t="s">
        <v>988</v>
      </c>
      <c r="E36" s="156" t="s">
        <v>984</v>
      </c>
      <c r="F36" s="620" t="s">
        <v>14</v>
      </c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624"/>
      <c r="S36" s="56"/>
      <c r="T36" s="57"/>
      <c r="U36" s="57"/>
      <c r="V36" s="57"/>
      <c r="W36" s="57"/>
      <c r="X36" s="57"/>
      <c r="Y36" s="57"/>
      <c r="Z36" s="618"/>
      <c r="AB36" s="636"/>
      <c r="AC36" s="10"/>
      <c r="AL36" s="9"/>
      <c r="AN36" s="9"/>
      <c r="AO36" s="3"/>
    </row>
    <row r="37" spans="1:41" s="2" customFormat="1" ht="16.149999999999999" customHeight="1" x14ac:dyDescent="0.5">
      <c r="A37" s="15">
        <v>31</v>
      </c>
      <c r="B37" s="16">
        <v>43109</v>
      </c>
      <c r="C37" s="411" t="s">
        <v>106</v>
      </c>
      <c r="D37" s="621" t="s">
        <v>989</v>
      </c>
      <c r="E37" s="622" t="s">
        <v>990</v>
      </c>
      <c r="F37" s="623" t="s">
        <v>15</v>
      </c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159"/>
      <c r="S37" s="44"/>
      <c r="T37" s="22"/>
      <c r="U37" s="22"/>
      <c r="V37" s="22"/>
      <c r="W37" s="22"/>
      <c r="X37" s="22"/>
      <c r="Y37" s="22"/>
      <c r="Z37" s="116"/>
      <c r="AB37" s="636"/>
    </row>
    <row r="38" spans="1:41" s="2" customFormat="1" ht="16.149999999999999" customHeight="1" x14ac:dyDescent="0.5">
      <c r="A38" s="24">
        <v>32</v>
      </c>
      <c r="B38" s="360">
        <v>45102</v>
      </c>
      <c r="C38" s="53" t="s">
        <v>106</v>
      </c>
      <c r="D38" s="54" t="s">
        <v>991</v>
      </c>
      <c r="E38" s="55" t="s">
        <v>992</v>
      </c>
      <c r="F38" s="227" t="s">
        <v>17</v>
      </c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0"/>
      <c r="U38" s="30"/>
      <c r="V38" s="30"/>
      <c r="W38" s="30"/>
      <c r="X38" s="30"/>
      <c r="Y38" s="30"/>
      <c r="Z38" s="117"/>
      <c r="AB38" s="636"/>
    </row>
    <row r="39" spans="1:41" s="2" customFormat="1" ht="16.149999999999999" customHeight="1" x14ac:dyDescent="0.5">
      <c r="A39" s="24">
        <v>33</v>
      </c>
      <c r="B39" s="360">
        <v>45103</v>
      </c>
      <c r="C39" s="53" t="s">
        <v>106</v>
      </c>
      <c r="D39" s="54" t="s">
        <v>993</v>
      </c>
      <c r="E39" s="55" t="s">
        <v>994</v>
      </c>
      <c r="F39" s="227" t="s">
        <v>13</v>
      </c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0"/>
      <c r="U39" s="30"/>
      <c r="V39" s="30"/>
      <c r="W39" s="30"/>
      <c r="X39" s="30"/>
      <c r="Y39" s="30"/>
      <c r="Z39" s="117"/>
      <c r="AB39" s="636"/>
      <c r="AC39" s="10"/>
      <c r="AL39" s="9"/>
      <c r="AN39" s="9"/>
      <c r="AO39" s="3"/>
    </row>
    <row r="40" spans="1:41" s="2" customFormat="1" ht="16.350000000000001" customHeight="1" x14ac:dyDescent="0.5">
      <c r="A40" s="24">
        <v>34</v>
      </c>
      <c r="B40" s="360">
        <v>45105</v>
      </c>
      <c r="C40" s="53" t="s">
        <v>106</v>
      </c>
      <c r="D40" s="54" t="s">
        <v>995</v>
      </c>
      <c r="E40" s="55" t="s">
        <v>996</v>
      </c>
      <c r="F40" s="227" t="s">
        <v>15</v>
      </c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30"/>
      <c r="U40" s="30"/>
      <c r="V40" s="30"/>
      <c r="W40" s="30"/>
      <c r="X40" s="30"/>
      <c r="Y40" s="30"/>
      <c r="Z40" s="117"/>
      <c r="AB40" s="636"/>
      <c r="AC40" s="10"/>
      <c r="AL40" s="9"/>
      <c r="AN40" s="9"/>
      <c r="AO40" s="3"/>
    </row>
    <row r="41" spans="1:41" s="2" customFormat="1" ht="16.149999999999999" customHeight="1" x14ac:dyDescent="0.5">
      <c r="A41" s="34">
        <v>35</v>
      </c>
      <c r="B41" s="35" t="s">
        <v>1042</v>
      </c>
      <c r="C41" s="667" t="s">
        <v>106</v>
      </c>
      <c r="D41" s="304" t="s">
        <v>997</v>
      </c>
      <c r="E41" s="305" t="s">
        <v>598</v>
      </c>
      <c r="F41" s="228" t="s">
        <v>14</v>
      </c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0"/>
      <c r="U41" s="40"/>
      <c r="V41" s="40"/>
      <c r="W41" s="40"/>
      <c r="X41" s="40"/>
      <c r="Y41" s="40"/>
      <c r="Z41" s="118"/>
      <c r="AB41" s="636"/>
      <c r="AC41" s="10"/>
      <c r="AL41" s="9"/>
      <c r="AN41" s="9"/>
      <c r="AO41" s="3"/>
    </row>
    <row r="42" spans="1:41" s="2" customFormat="1" ht="16.149999999999999" hidden="1" customHeight="1" x14ac:dyDescent="0.5">
      <c r="A42" s="15"/>
      <c r="B42" s="16"/>
      <c r="C42" s="411"/>
      <c r="D42" s="621"/>
      <c r="E42" s="622"/>
      <c r="F42" s="623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159"/>
      <c r="S42" s="44"/>
      <c r="T42" s="22"/>
      <c r="U42" s="22"/>
      <c r="V42" s="22"/>
      <c r="W42" s="22"/>
      <c r="X42" s="22"/>
      <c r="Y42" s="22"/>
      <c r="Z42" s="116"/>
      <c r="AB42" s="636"/>
    </row>
    <row r="43" spans="1:41" s="2" customFormat="1" ht="16.149999999999999" hidden="1" customHeight="1" x14ac:dyDescent="0.5">
      <c r="A43" s="24"/>
      <c r="B43" s="360"/>
      <c r="C43" s="53"/>
      <c r="D43" s="54"/>
      <c r="E43" s="55"/>
      <c r="F43" s="227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30"/>
      <c r="U43" s="30"/>
      <c r="V43" s="30"/>
      <c r="W43" s="30"/>
      <c r="X43" s="30"/>
      <c r="Y43" s="30"/>
      <c r="Z43" s="117"/>
      <c r="AB43" s="636"/>
    </row>
    <row r="44" spans="1:41" s="2" customFormat="1" ht="16.149999999999999" hidden="1" customHeight="1" x14ac:dyDescent="0.5">
      <c r="A44" s="24"/>
      <c r="B44" s="360"/>
      <c r="C44" s="53"/>
      <c r="D44" s="54"/>
      <c r="E44" s="55"/>
      <c r="F44" s="227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30"/>
      <c r="U44" s="30"/>
      <c r="V44" s="30"/>
      <c r="W44" s="30"/>
      <c r="X44" s="30"/>
      <c r="Y44" s="30"/>
      <c r="Z44" s="117"/>
      <c r="AB44" s="636"/>
      <c r="AC44" s="10"/>
      <c r="AL44" s="9"/>
      <c r="AN44" s="9"/>
      <c r="AO44" s="3"/>
    </row>
    <row r="45" spans="1:41" s="2" customFormat="1" ht="16.350000000000001" hidden="1" customHeight="1" x14ac:dyDescent="0.5">
      <c r="A45" s="24"/>
      <c r="B45" s="362"/>
      <c r="C45" s="26"/>
      <c r="D45" s="27"/>
      <c r="E45" s="28"/>
      <c r="F45" s="227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30"/>
      <c r="U45" s="30"/>
      <c r="V45" s="30"/>
      <c r="W45" s="30"/>
      <c r="X45" s="30"/>
      <c r="Y45" s="30"/>
      <c r="Z45" s="117"/>
      <c r="AB45" s="636"/>
      <c r="AC45" s="10"/>
      <c r="AL45" s="9"/>
      <c r="AN45" s="9"/>
      <c r="AO45" s="3"/>
    </row>
    <row r="46" spans="1:41" s="2" customFormat="1" ht="16.149999999999999" hidden="1" customHeight="1" x14ac:dyDescent="0.5">
      <c r="A46" s="34"/>
      <c r="B46" s="358"/>
      <c r="C46" s="36"/>
      <c r="D46" s="37"/>
      <c r="E46" s="38"/>
      <c r="F46" s="228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0"/>
      <c r="U46" s="40"/>
      <c r="V46" s="40"/>
      <c r="W46" s="40"/>
      <c r="X46" s="40"/>
      <c r="Y46" s="40"/>
      <c r="Z46" s="118"/>
      <c r="AB46" s="636"/>
      <c r="AC46" s="10"/>
      <c r="AL46" s="9"/>
      <c r="AN46" s="9"/>
      <c r="AO46" s="3"/>
    </row>
    <row r="47" spans="1:41" s="2" customFormat="1" ht="6" customHeight="1" x14ac:dyDescent="0.5">
      <c r="A47" s="65"/>
      <c r="B47" s="349"/>
      <c r="C47" s="350"/>
      <c r="D47" s="351"/>
      <c r="E47" s="351"/>
      <c r="F47" s="350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4"/>
      <c r="U47" s="64"/>
      <c r="V47" s="64"/>
      <c r="W47" s="64"/>
      <c r="X47" s="64"/>
      <c r="Y47" s="64"/>
      <c r="Z47" s="352"/>
      <c r="AB47" s="636"/>
      <c r="AC47" s="10"/>
      <c r="AL47" s="9"/>
      <c r="AN47" s="9"/>
      <c r="AO47" s="3"/>
    </row>
    <row r="48" spans="1:41" s="2" customFormat="1" ht="16.149999999999999" customHeight="1" x14ac:dyDescent="0.5">
      <c r="A48" s="64"/>
      <c r="B48" s="68" t="s">
        <v>24</v>
      </c>
      <c r="C48" s="65"/>
      <c r="E48" s="65">
        <f>I48+O48</f>
        <v>35</v>
      </c>
      <c r="F48" s="66" t="s">
        <v>6</v>
      </c>
      <c r="G48" s="68" t="s">
        <v>11</v>
      </c>
      <c r="H48" s="68"/>
      <c r="I48" s="65">
        <f>COUNTIF($C$7:$C$46,"ช")</f>
        <v>21</v>
      </c>
      <c r="K48" s="67" t="s">
        <v>8</v>
      </c>
      <c r="L48" s="67"/>
      <c r="M48" s="343" t="s">
        <v>7</v>
      </c>
      <c r="O48" s="65">
        <f>COUNTIF($C$7:$C$46,"ญ")</f>
        <v>14</v>
      </c>
      <c r="P48" s="64"/>
      <c r="Q48" s="67" t="s">
        <v>8</v>
      </c>
      <c r="Z48" s="64"/>
      <c r="AB48" s="636"/>
    </row>
    <row r="49" spans="1:28" s="206" customFormat="1" ht="17.100000000000001" hidden="1" customHeight="1" x14ac:dyDescent="0.5">
      <c r="A49" s="201"/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632"/>
    </row>
    <row r="50" spans="1:28" s="203" customFormat="1" ht="15" hidden="1" customHeight="1" x14ac:dyDescent="0.5">
      <c r="A50" s="201"/>
      <c r="B50" s="201"/>
      <c r="C50" s="377"/>
      <c r="D50" s="378" t="s">
        <v>13</v>
      </c>
      <c r="E50" s="378">
        <f>COUNTIF($F$7:$F$46,"แดง")</f>
        <v>7</v>
      </c>
      <c r="F50" s="378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633"/>
    </row>
    <row r="51" spans="1:28" s="203" customFormat="1" ht="15" hidden="1" customHeight="1" x14ac:dyDescent="0.5">
      <c r="A51" s="201"/>
      <c r="B51" s="201"/>
      <c r="C51" s="377"/>
      <c r="D51" s="378" t="s">
        <v>14</v>
      </c>
      <c r="E51" s="378">
        <f>COUNTIF($F$7:$F$46,"เหลือง")</f>
        <v>6</v>
      </c>
      <c r="F51" s="378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  <c r="AA51" s="201"/>
      <c r="AB51" s="633"/>
    </row>
    <row r="52" spans="1:28" s="203" customFormat="1" ht="15" hidden="1" customHeight="1" x14ac:dyDescent="0.5">
      <c r="A52" s="201"/>
      <c r="B52" s="201"/>
      <c r="C52" s="377"/>
      <c r="D52" s="378" t="s">
        <v>15</v>
      </c>
      <c r="E52" s="378">
        <f>COUNTIF($F$7:$F$46,"น้ำเงิน")</f>
        <v>8</v>
      </c>
      <c r="F52" s="378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633"/>
    </row>
    <row r="53" spans="1:28" s="203" customFormat="1" ht="15" hidden="1" customHeight="1" x14ac:dyDescent="0.5">
      <c r="A53" s="201"/>
      <c r="B53" s="201"/>
      <c r="C53" s="377"/>
      <c r="D53" s="378" t="s">
        <v>16</v>
      </c>
      <c r="E53" s="378">
        <f>COUNTIF($F$7:$F$46,"ม่วง")</f>
        <v>7</v>
      </c>
      <c r="F53" s="378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633"/>
    </row>
    <row r="54" spans="1:28" s="203" customFormat="1" ht="15" hidden="1" customHeight="1" x14ac:dyDescent="0.5">
      <c r="A54" s="201"/>
      <c r="B54" s="201"/>
      <c r="C54" s="377"/>
      <c r="D54" s="378" t="s">
        <v>17</v>
      </c>
      <c r="E54" s="378">
        <f>COUNTIF($F$7:$F$46,"ฟ้า")</f>
        <v>7</v>
      </c>
      <c r="F54" s="378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633"/>
    </row>
    <row r="55" spans="1:28" s="203" customFormat="1" ht="15" hidden="1" customHeight="1" x14ac:dyDescent="0.5">
      <c r="A55" s="201"/>
      <c r="B55" s="201"/>
      <c r="C55" s="377"/>
      <c r="D55" s="378" t="s">
        <v>5</v>
      </c>
      <c r="E55" s="378">
        <f>SUM(E50:E54)</f>
        <v>35</v>
      </c>
      <c r="F55" s="378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  <c r="AB55" s="633"/>
    </row>
    <row r="56" spans="1:28" s="203" customFormat="1" ht="15" customHeight="1" x14ac:dyDescent="0.5">
      <c r="B56" s="202"/>
      <c r="C56" s="204"/>
      <c r="D56" s="164"/>
      <c r="E56" s="164"/>
      <c r="F56" s="164"/>
      <c r="AB56" s="633"/>
    </row>
    <row r="57" spans="1:28" s="203" customFormat="1" ht="15" customHeight="1" x14ac:dyDescent="0.5">
      <c r="B57" s="202"/>
      <c r="C57" s="204"/>
      <c r="D57" s="164"/>
      <c r="E57" s="164"/>
      <c r="F57" s="164"/>
      <c r="AB57" s="633"/>
    </row>
    <row r="58" spans="1:28" s="203" customFormat="1" ht="15" customHeight="1" x14ac:dyDescent="0.5">
      <c r="B58" s="202"/>
      <c r="C58" s="205"/>
      <c r="D58" s="206"/>
      <c r="E58" s="206"/>
      <c r="F58" s="206"/>
      <c r="AB58" s="633"/>
    </row>
    <row r="59" spans="1:28" s="203" customFormat="1" ht="15" customHeight="1" x14ac:dyDescent="0.5">
      <c r="B59" s="202"/>
      <c r="C59" s="204"/>
      <c r="D59" s="164"/>
      <c r="E59" s="164"/>
      <c r="F59" s="164"/>
      <c r="AB59" s="633"/>
    </row>
    <row r="60" spans="1:28" s="203" customFormat="1" ht="15" customHeight="1" x14ac:dyDescent="0.5">
      <c r="B60" s="202"/>
      <c r="C60" s="204"/>
      <c r="D60" s="164"/>
      <c r="E60" s="164"/>
      <c r="F60" s="164"/>
      <c r="AB60" s="633"/>
    </row>
  </sheetData>
  <sortState xmlns:xlrd2="http://schemas.microsoft.com/office/spreadsheetml/2017/richdata2" ref="D27:E28">
    <sortCondition ref="D27:D28"/>
  </sortState>
  <mergeCells count="7">
    <mergeCell ref="X4:Y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097FD-2C10-4E91-A412-0892C04CDEC5}">
  <sheetPr>
    <tabColor theme="0"/>
  </sheetPr>
  <dimension ref="A1:AF40"/>
  <sheetViews>
    <sheetView zoomScale="120" zoomScaleNormal="120" workbookViewId="0">
      <selection activeCell="M14" sqref="M14"/>
    </sheetView>
  </sheetViews>
  <sheetFormatPr defaultColWidth="9.140625" defaultRowHeight="15" customHeight="1" x14ac:dyDescent="0.5"/>
  <cols>
    <col min="1" max="1" width="3.5703125" style="241" customWidth="1"/>
    <col min="2" max="2" width="9.7109375" style="325" customWidth="1"/>
    <col min="3" max="3" width="3.140625" style="328" customWidth="1"/>
    <col min="4" max="4" width="9.42578125" style="297" customWidth="1"/>
    <col min="5" max="6" width="11" style="297" customWidth="1"/>
    <col min="7" max="7" width="5.7109375" style="328" customWidth="1"/>
    <col min="8" max="8" width="4.28515625" style="297" customWidth="1"/>
    <col min="9" max="9" width="17" style="297" customWidth="1"/>
    <col min="10" max="10" width="5.85546875" style="241" customWidth="1"/>
    <col min="11" max="12" width="7.5703125" style="241" customWidth="1"/>
    <col min="13" max="31" width="3.5703125" style="241" customWidth="1"/>
    <col min="32" max="32" width="2.85546875" style="241" customWidth="1"/>
    <col min="33" max="16384" width="9.140625" style="241"/>
  </cols>
  <sheetData>
    <row r="1" spans="1:32" ht="18" customHeight="1" x14ac:dyDescent="0.5">
      <c r="B1" s="321" t="s">
        <v>68</v>
      </c>
      <c r="C1" s="326"/>
      <c r="D1" s="242"/>
      <c r="E1" s="243" t="str">
        <f>'ยอด ม.5'!D1</f>
        <v xml:space="preserve">      ภาคเรียนที่ 1  ปีการศึกษา 2569</v>
      </c>
      <c r="F1" s="243"/>
      <c r="G1" s="329"/>
      <c r="H1" s="244"/>
      <c r="I1" s="241"/>
      <c r="N1" s="241" t="s">
        <v>25</v>
      </c>
      <c r="S1" s="241" t="str">
        <f>'ยอด ม.5'!B30</f>
        <v>***นักเรียนพักการเรียน</v>
      </c>
    </row>
    <row r="2" spans="1:32" ht="18" customHeight="1" x14ac:dyDescent="0.5">
      <c r="B2" s="322" t="s">
        <v>69</v>
      </c>
      <c r="C2" s="326"/>
      <c r="D2" s="242"/>
      <c r="E2" s="243" t="s">
        <v>92</v>
      </c>
      <c r="F2" s="243"/>
      <c r="G2" s="323"/>
      <c r="H2" s="241"/>
      <c r="I2" s="241"/>
      <c r="N2" s="241" t="s">
        <v>47</v>
      </c>
      <c r="S2" s="241" t="str">
        <f>'ยอด ม.5'!B31</f>
        <v>***นักเรียนแลกเปลี่ยน</v>
      </c>
    </row>
    <row r="3" spans="1:32" s="246" customFormat="1" ht="17.25" customHeight="1" x14ac:dyDescent="0.5">
      <c r="A3" s="245" t="s">
        <v>84</v>
      </c>
      <c r="B3" s="323"/>
      <c r="C3" s="323"/>
      <c r="D3" s="241"/>
      <c r="E3" s="241"/>
      <c r="F3" s="241"/>
      <c r="G3" s="329"/>
      <c r="H3" s="244"/>
      <c r="I3" s="244"/>
      <c r="J3" s="244"/>
      <c r="K3" s="244"/>
      <c r="L3" s="244"/>
      <c r="M3" s="244"/>
      <c r="N3" s="244"/>
      <c r="O3" s="244"/>
      <c r="P3" s="241"/>
      <c r="Q3" s="241"/>
      <c r="R3" s="241"/>
      <c r="S3" s="244"/>
      <c r="X3" s="241"/>
      <c r="Y3" s="241"/>
      <c r="Z3" s="241"/>
      <c r="AA3" s="241"/>
      <c r="AB3" s="241"/>
      <c r="AC3" s="241"/>
      <c r="AD3" s="241"/>
      <c r="AE3" s="241"/>
      <c r="AF3" s="241"/>
    </row>
    <row r="4" spans="1:32" s="246" customFormat="1" ht="17.25" customHeight="1" x14ac:dyDescent="0.5">
      <c r="A4" s="241" t="s">
        <v>48</v>
      </c>
      <c r="B4" s="323"/>
      <c r="C4" s="323"/>
      <c r="D4" s="241"/>
      <c r="E4" s="241"/>
      <c r="F4" s="241"/>
      <c r="G4" s="329"/>
      <c r="H4" s="244"/>
      <c r="I4" s="244"/>
      <c r="J4" s="244"/>
      <c r="K4" s="244"/>
      <c r="L4" s="244"/>
      <c r="M4" s="244"/>
      <c r="N4" s="244"/>
      <c r="O4" s="244"/>
      <c r="P4" s="241"/>
      <c r="Q4" s="241"/>
      <c r="R4" s="241"/>
      <c r="S4" s="244"/>
      <c r="W4" s="247" t="s">
        <v>49</v>
      </c>
      <c r="X4" s="244"/>
      <c r="Y4" s="244"/>
      <c r="Z4" s="244"/>
      <c r="AA4" s="244"/>
      <c r="AB4" s="244"/>
      <c r="AC4" s="247"/>
      <c r="AD4" s="247"/>
      <c r="AE4" s="248"/>
      <c r="AF4" s="249"/>
    </row>
    <row r="5" spans="1:32" s="251" customFormat="1" ht="18" customHeight="1" x14ac:dyDescent="0.5">
      <c r="A5" s="852" t="s">
        <v>0</v>
      </c>
      <c r="B5" s="854" t="s">
        <v>1</v>
      </c>
      <c r="C5" s="856" t="s">
        <v>2</v>
      </c>
      <c r="D5" s="858" t="s">
        <v>9</v>
      </c>
      <c r="E5" s="860" t="s">
        <v>4</v>
      </c>
      <c r="F5" s="837" t="s">
        <v>3</v>
      </c>
      <c r="G5" s="841" t="s">
        <v>10</v>
      </c>
      <c r="H5" s="841" t="s">
        <v>0</v>
      </c>
      <c r="I5" s="843" t="s">
        <v>89</v>
      </c>
      <c r="J5" s="839"/>
      <c r="K5" s="844" t="s">
        <v>192</v>
      </c>
      <c r="L5" s="845"/>
      <c r="M5" s="846" t="s">
        <v>194</v>
      </c>
      <c r="N5" s="847"/>
      <c r="O5" s="847"/>
      <c r="P5" s="847"/>
      <c r="Q5" s="847"/>
      <c r="R5" s="847"/>
      <c r="S5" s="847"/>
      <c r="T5" s="847"/>
      <c r="U5" s="847"/>
      <c r="V5" s="847"/>
      <c r="W5" s="847"/>
      <c r="X5" s="847"/>
      <c r="Y5" s="847"/>
      <c r="Z5" s="847"/>
      <c r="AA5" s="847"/>
      <c r="AB5" s="847"/>
      <c r="AC5" s="847"/>
      <c r="AD5" s="847"/>
      <c r="AE5" s="848"/>
      <c r="AF5" s="250"/>
    </row>
    <row r="6" spans="1:32" s="251" customFormat="1" ht="18" customHeight="1" x14ac:dyDescent="0.5">
      <c r="A6" s="853"/>
      <c r="B6" s="855"/>
      <c r="C6" s="857"/>
      <c r="D6" s="859"/>
      <c r="E6" s="861"/>
      <c r="F6" s="838"/>
      <c r="G6" s="842"/>
      <c r="H6" s="842"/>
      <c r="I6" s="843"/>
      <c r="J6" s="839"/>
      <c r="K6" s="576" t="s">
        <v>191</v>
      </c>
      <c r="L6" s="575" t="s">
        <v>190</v>
      </c>
      <c r="M6" s="849"/>
      <c r="N6" s="850"/>
      <c r="O6" s="850"/>
      <c r="P6" s="850"/>
      <c r="Q6" s="850"/>
      <c r="R6" s="850"/>
      <c r="S6" s="850"/>
      <c r="T6" s="850"/>
      <c r="U6" s="850"/>
      <c r="V6" s="850"/>
      <c r="W6" s="850"/>
      <c r="X6" s="850"/>
      <c r="Y6" s="850"/>
      <c r="Z6" s="850"/>
      <c r="AA6" s="850"/>
      <c r="AB6" s="850"/>
      <c r="AC6" s="850"/>
      <c r="AD6" s="850"/>
      <c r="AE6" s="851"/>
      <c r="AF6" s="250"/>
    </row>
    <row r="7" spans="1:32" s="251" customFormat="1" ht="16.149999999999999" customHeight="1" x14ac:dyDescent="0.5">
      <c r="A7" s="402">
        <v>1</v>
      </c>
      <c r="B7" s="277">
        <v>43176</v>
      </c>
      <c r="C7" s="278" t="s">
        <v>106</v>
      </c>
      <c r="D7" s="279" t="s">
        <v>998</v>
      </c>
      <c r="E7" s="280" t="s">
        <v>999</v>
      </c>
      <c r="F7" s="281" t="s">
        <v>16</v>
      </c>
      <c r="G7" s="281" t="s">
        <v>1000</v>
      </c>
      <c r="H7" s="281">
        <v>34</v>
      </c>
      <c r="I7" s="281"/>
      <c r="J7" s="584"/>
      <c r="K7" s="592" t="s">
        <v>193</v>
      </c>
      <c r="L7" s="585"/>
      <c r="M7" s="403" t="s">
        <v>1001</v>
      </c>
      <c r="N7" s="404"/>
      <c r="O7" s="595"/>
      <c r="P7" s="595"/>
      <c r="Q7" s="595"/>
      <c r="R7" s="596"/>
      <c r="S7" s="596"/>
      <c r="T7" s="596"/>
      <c r="U7" s="596"/>
      <c r="V7" s="597"/>
      <c r="W7" s="597"/>
      <c r="X7" s="597"/>
      <c r="Y7" s="597"/>
      <c r="Z7" s="597"/>
      <c r="AA7" s="274"/>
      <c r="AB7" s="274"/>
      <c r="AC7" s="274"/>
      <c r="AD7" s="380"/>
      <c r="AE7" s="252"/>
    </row>
    <row r="8" spans="1:32" s="251" customFormat="1" ht="16.149999999999999" customHeight="1" x14ac:dyDescent="0.5">
      <c r="A8" s="437">
        <v>2</v>
      </c>
      <c r="B8" s="258">
        <v>43161</v>
      </c>
      <c r="C8" s="259" t="s">
        <v>100</v>
      </c>
      <c r="D8" s="260" t="s">
        <v>708</v>
      </c>
      <c r="E8" s="261" t="s">
        <v>709</v>
      </c>
      <c r="F8" s="256" t="s">
        <v>15</v>
      </c>
      <c r="G8" s="256" t="s">
        <v>36</v>
      </c>
      <c r="H8" s="256">
        <v>13</v>
      </c>
      <c r="I8" s="256"/>
      <c r="J8" s="583"/>
      <c r="K8" s="592" t="s">
        <v>193</v>
      </c>
      <c r="L8" s="262"/>
      <c r="M8" s="282" t="s">
        <v>1011</v>
      </c>
      <c r="N8" s="407"/>
      <c r="O8" s="283"/>
      <c r="P8" s="283"/>
      <c r="Q8" s="406"/>
      <c r="R8" s="388"/>
      <c r="S8" s="388"/>
      <c r="T8" s="388"/>
      <c r="U8" s="388"/>
      <c r="V8" s="389"/>
      <c r="W8" s="389"/>
      <c r="X8" s="389"/>
      <c r="Y8" s="389"/>
      <c r="Z8" s="389"/>
      <c r="AA8" s="389"/>
      <c r="AB8" s="389"/>
      <c r="AC8" s="254"/>
      <c r="AD8" s="381"/>
      <c r="AE8" s="255"/>
    </row>
    <row r="9" spans="1:32" s="251" customFormat="1" ht="16.149999999999999" customHeight="1" x14ac:dyDescent="0.5">
      <c r="A9" s="253">
        <v>3</v>
      </c>
      <c r="B9" s="258">
        <v>45034</v>
      </c>
      <c r="C9" s="259" t="s">
        <v>100</v>
      </c>
      <c r="D9" s="260" t="s">
        <v>441</v>
      </c>
      <c r="E9" s="261" t="s">
        <v>587</v>
      </c>
      <c r="F9" s="256" t="s">
        <v>17</v>
      </c>
      <c r="G9" s="256" t="s">
        <v>34</v>
      </c>
      <c r="H9" s="256"/>
      <c r="I9" s="256"/>
      <c r="J9" s="583"/>
      <c r="K9" s="592" t="s">
        <v>193</v>
      </c>
      <c r="L9" s="262"/>
      <c r="M9" s="282" t="s">
        <v>1012</v>
      </c>
      <c r="N9" s="407"/>
      <c r="O9" s="404"/>
      <c r="P9" s="404"/>
      <c r="Q9" s="283"/>
      <c r="R9" s="257"/>
      <c r="S9" s="257"/>
      <c r="T9" s="257"/>
      <c r="U9" s="257"/>
      <c r="V9" s="254"/>
      <c r="W9" s="254"/>
      <c r="X9" s="254"/>
      <c r="Y9" s="254"/>
      <c r="Z9" s="254"/>
      <c r="AA9" s="254"/>
      <c r="AB9" s="254"/>
      <c r="AC9" s="254"/>
      <c r="AD9" s="381"/>
      <c r="AE9" s="255"/>
    </row>
    <row r="10" spans="1:32" s="251" customFormat="1" ht="16.149999999999999" customHeight="1" x14ac:dyDescent="0.5">
      <c r="A10" s="437">
        <v>4</v>
      </c>
      <c r="B10" s="475">
        <v>42873</v>
      </c>
      <c r="C10" s="476" t="s">
        <v>100</v>
      </c>
      <c r="D10" s="473" t="s">
        <v>690</v>
      </c>
      <c r="E10" s="474" t="s">
        <v>691</v>
      </c>
      <c r="F10" s="798" t="s">
        <v>14</v>
      </c>
      <c r="G10" s="477" t="s">
        <v>36</v>
      </c>
      <c r="H10" s="478"/>
      <c r="I10" s="479"/>
      <c r="J10" s="577"/>
      <c r="K10" s="592" t="s">
        <v>193</v>
      </c>
      <c r="L10" s="592"/>
      <c r="M10" s="282" t="s">
        <v>1012</v>
      </c>
      <c r="N10" s="406"/>
      <c r="O10" s="406"/>
      <c r="P10" s="406"/>
      <c r="Q10" s="404"/>
      <c r="R10" s="273"/>
      <c r="S10" s="273"/>
      <c r="T10" s="273"/>
      <c r="U10" s="273"/>
      <c r="V10" s="274"/>
      <c r="W10" s="274"/>
      <c r="X10" s="274"/>
      <c r="Y10" s="274"/>
      <c r="Z10" s="274"/>
      <c r="AA10" s="274"/>
      <c r="AB10" s="274"/>
      <c r="AC10" s="274"/>
      <c r="AD10" s="380"/>
      <c r="AE10" s="252"/>
    </row>
    <row r="11" spans="1:32" s="251" customFormat="1" ht="16.149999999999999" customHeight="1" x14ac:dyDescent="0.5">
      <c r="A11" s="405">
        <v>5</v>
      </c>
      <c r="B11" s="445">
        <v>45100</v>
      </c>
      <c r="C11" s="446" t="s">
        <v>100</v>
      </c>
      <c r="D11" s="447" t="s">
        <v>970</v>
      </c>
      <c r="E11" s="448" t="s">
        <v>971</v>
      </c>
      <c r="F11" s="449" t="s">
        <v>14</v>
      </c>
      <c r="G11" s="449" t="s">
        <v>51</v>
      </c>
      <c r="H11" s="449"/>
      <c r="I11" s="449"/>
      <c r="J11" s="578"/>
      <c r="K11" s="592" t="s">
        <v>193</v>
      </c>
      <c r="L11" s="450"/>
      <c r="M11" s="282" t="s">
        <v>1012</v>
      </c>
      <c r="N11" s="404"/>
      <c r="O11" s="404"/>
      <c r="P11" s="404"/>
      <c r="Q11" s="406"/>
      <c r="R11" s="388"/>
      <c r="S11" s="388"/>
      <c r="T11" s="388"/>
      <c r="U11" s="388"/>
      <c r="V11" s="389"/>
      <c r="W11" s="389"/>
      <c r="X11" s="389"/>
      <c r="Y11" s="389"/>
      <c r="Z11" s="389"/>
      <c r="AA11" s="389"/>
      <c r="AB11" s="389"/>
      <c r="AC11" s="254"/>
      <c r="AD11" s="381"/>
      <c r="AE11" s="255"/>
    </row>
    <row r="12" spans="1:32" s="251" customFormat="1" ht="16.149999999999999" customHeight="1" x14ac:dyDescent="0.5">
      <c r="A12" s="402">
        <v>6</v>
      </c>
      <c r="B12" s="452">
        <v>42521</v>
      </c>
      <c r="C12" s="453" t="s">
        <v>100</v>
      </c>
      <c r="D12" s="454" t="s">
        <v>1043</v>
      </c>
      <c r="E12" s="455" t="s">
        <v>1044</v>
      </c>
      <c r="F12" s="456" t="s">
        <v>16</v>
      </c>
      <c r="G12" s="477" t="s">
        <v>32</v>
      </c>
      <c r="H12" s="456"/>
      <c r="I12" s="456"/>
      <c r="J12" s="579"/>
      <c r="K12" s="592" t="s">
        <v>193</v>
      </c>
      <c r="L12" s="457"/>
      <c r="M12" s="282" t="s">
        <v>1045</v>
      </c>
      <c r="N12" s="406"/>
      <c r="O12" s="406"/>
      <c r="P12" s="406"/>
      <c r="Q12" s="404"/>
      <c r="R12" s="273"/>
      <c r="S12" s="273"/>
      <c r="T12" s="273"/>
      <c r="U12" s="273"/>
      <c r="V12" s="274"/>
      <c r="W12" s="274"/>
      <c r="X12" s="274"/>
      <c r="Y12" s="274"/>
      <c r="Z12" s="274"/>
      <c r="AA12" s="274"/>
      <c r="AB12" s="274"/>
      <c r="AC12" s="274"/>
      <c r="AD12" s="380"/>
      <c r="AE12" s="252"/>
    </row>
    <row r="13" spans="1:32" s="251" customFormat="1" ht="16.149999999999999" customHeight="1" x14ac:dyDescent="0.5">
      <c r="A13" s="437">
        <v>7</v>
      </c>
      <c r="B13" s="452">
        <v>42986</v>
      </c>
      <c r="C13" s="453" t="s">
        <v>100</v>
      </c>
      <c r="D13" s="454" t="s">
        <v>640</v>
      </c>
      <c r="E13" s="455" t="s">
        <v>641</v>
      </c>
      <c r="F13" s="456" t="s">
        <v>17</v>
      </c>
      <c r="G13" s="477" t="s">
        <v>35</v>
      </c>
      <c r="H13" s="456"/>
      <c r="I13" s="456"/>
      <c r="J13" s="579"/>
      <c r="K13" s="592" t="s">
        <v>193</v>
      </c>
      <c r="L13" s="457"/>
      <c r="M13" s="282" t="s">
        <v>1046</v>
      </c>
      <c r="N13" s="406"/>
      <c r="O13" s="406"/>
      <c r="P13" s="406"/>
      <c r="Q13" s="406"/>
      <c r="R13" s="388"/>
      <c r="S13" s="388"/>
      <c r="T13" s="388"/>
      <c r="U13" s="388"/>
      <c r="V13" s="389"/>
      <c r="W13" s="389"/>
      <c r="X13" s="389"/>
      <c r="Y13" s="389"/>
      <c r="Z13" s="389"/>
      <c r="AA13" s="389"/>
      <c r="AB13" s="389"/>
      <c r="AC13" s="254"/>
      <c r="AD13" s="381"/>
      <c r="AE13" s="255"/>
    </row>
    <row r="14" spans="1:32" s="251" customFormat="1" ht="16.149999999999999" customHeight="1" x14ac:dyDescent="0.5">
      <c r="A14" s="253"/>
      <c r="B14" s="458"/>
      <c r="C14" s="459"/>
      <c r="D14" s="460"/>
      <c r="E14" s="461"/>
      <c r="F14" s="461"/>
      <c r="G14" s="462"/>
      <c r="H14" s="462"/>
      <c r="I14" s="462"/>
      <c r="J14" s="580"/>
      <c r="K14" s="580"/>
      <c r="L14" s="437"/>
      <c r="M14" s="282"/>
      <c r="N14" s="407"/>
      <c r="O14" s="283"/>
      <c r="P14" s="283"/>
      <c r="Q14" s="283"/>
      <c r="R14" s="257"/>
      <c r="S14" s="257"/>
      <c r="T14" s="257"/>
      <c r="U14" s="257"/>
      <c r="V14" s="254"/>
      <c r="W14" s="254"/>
      <c r="X14" s="254"/>
      <c r="Y14" s="254"/>
      <c r="Z14" s="254"/>
      <c r="AA14" s="254"/>
      <c r="AB14" s="254"/>
      <c r="AC14" s="254"/>
      <c r="AD14" s="381"/>
      <c r="AE14" s="255"/>
    </row>
    <row r="15" spans="1:32" s="251" customFormat="1" ht="16.149999999999999" customHeight="1" x14ac:dyDescent="0.5">
      <c r="A15" s="437"/>
      <c r="B15" s="458"/>
      <c r="C15" s="459"/>
      <c r="D15" s="463"/>
      <c r="E15" s="461"/>
      <c r="F15" s="461"/>
      <c r="G15" s="462"/>
      <c r="H15" s="462"/>
      <c r="I15" s="462"/>
      <c r="J15" s="580"/>
      <c r="K15" s="580"/>
      <c r="L15" s="437"/>
      <c r="M15" s="282"/>
      <c r="N15" s="407"/>
      <c r="O15" s="283"/>
      <c r="P15" s="283"/>
      <c r="Q15" s="283"/>
      <c r="R15" s="257"/>
      <c r="S15" s="257"/>
      <c r="T15" s="257"/>
      <c r="U15" s="257"/>
      <c r="V15" s="254"/>
      <c r="W15" s="254"/>
      <c r="X15" s="254"/>
      <c r="Y15" s="254"/>
      <c r="Z15" s="254"/>
      <c r="AA15" s="254"/>
      <c r="AB15" s="254"/>
      <c r="AC15" s="254"/>
      <c r="AD15" s="381"/>
      <c r="AE15" s="255"/>
    </row>
    <row r="16" spans="1:32" s="251" customFormat="1" ht="16.149999999999999" customHeight="1" x14ac:dyDescent="0.5">
      <c r="A16" s="444"/>
      <c r="B16" s="263"/>
      <c r="C16" s="264"/>
      <c r="D16" s="265"/>
      <c r="E16" s="266"/>
      <c r="F16" s="266"/>
      <c r="G16" s="267"/>
      <c r="H16" s="267"/>
      <c r="I16" s="267"/>
      <c r="J16" s="581"/>
      <c r="K16" s="581"/>
      <c r="L16" s="268"/>
      <c r="M16" s="408"/>
      <c r="N16" s="409"/>
      <c r="O16" s="410"/>
      <c r="P16" s="410"/>
      <c r="Q16" s="410"/>
      <c r="R16" s="275"/>
      <c r="S16" s="275"/>
      <c r="T16" s="275"/>
      <c r="U16" s="275"/>
      <c r="V16" s="276"/>
      <c r="W16" s="276"/>
      <c r="X16" s="276"/>
      <c r="Y16" s="276"/>
      <c r="Z16" s="276"/>
      <c r="AA16" s="276"/>
      <c r="AB16" s="276"/>
      <c r="AC16" s="276"/>
      <c r="AD16" s="382"/>
      <c r="AE16" s="284"/>
    </row>
    <row r="17" spans="1:32" s="251" customFormat="1" ht="16.149999999999999" customHeight="1" x14ac:dyDescent="0.5">
      <c r="A17" s="402"/>
      <c r="B17" s="277"/>
      <c r="C17" s="278"/>
      <c r="D17" s="279"/>
      <c r="E17" s="280"/>
      <c r="F17" s="280"/>
      <c r="G17" s="281"/>
      <c r="H17" s="281"/>
      <c r="I17" s="281"/>
      <c r="J17" s="584"/>
      <c r="K17" s="592"/>
      <c r="L17" s="585"/>
      <c r="M17" s="403"/>
      <c r="N17" s="404"/>
      <c r="O17" s="404"/>
      <c r="P17" s="404"/>
      <c r="Q17" s="404"/>
      <c r="R17" s="273"/>
      <c r="S17" s="273"/>
      <c r="T17" s="273"/>
      <c r="U17" s="273"/>
      <c r="V17" s="274"/>
      <c r="W17" s="274"/>
      <c r="X17" s="274"/>
      <c r="Y17" s="274"/>
      <c r="Z17" s="274"/>
      <c r="AA17" s="274"/>
      <c r="AB17" s="274"/>
      <c r="AC17" s="274"/>
      <c r="AD17" s="380"/>
      <c r="AE17" s="252"/>
    </row>
    <row r="18" spans="1:32" s="251" customFormat="1" ht="16.149999999999999" customHeight="1" x14ac:dyDescent="0.5">
      <c r="A18" s="437"/>
      <c r="B18" s="258"/>
      <c r="C18" s="259"/>
      <c r="D18" s="260"/>
      <c r="E18" s="261"/>
      <c r="F18" s="261"/>
      <c r="G18" s="256"/>
      <c r="H18" s="256"/>
      <c r="I18" s="256"/>
      <c r="J18" s="583"/>
      <c r="K18" s="592"/>
      <c r="L18" s="262"/>
      <c r="M18" s="282"/>
      <c r="N18" s="406"/>
      <c r="O18" s="406"/>
      <c r="P18" s="406"/>
      <c r="Q18" s="406"/>
      <c r="R18" s="388"/>
      <c r="S18" s="388"/>
      <c r="T18" s="388"/>
      <c r="U18" s="388"/>
      <c r="V18" s="389"/>
      <c r="W18" s="389"/>
      <c r="X18" s="389"/>
      <c r="Y18" s="389"/>
      <c r="Z18" s="389"/>
      <c r="AA18" s="389"/>
      <c r="AB18" s="389"/>
      <c r="AC18" s="254"/>
      <c r="AD18" s="381"/>
      <c r="AE18" s="255"/>
    </row>
    <row r="19" spans="1:32" s="251" customFormat="1" ht="16.149999999999999" customHeight="1" x14ac:dyDescent="0.5">
      <c r="A19" s="253"/>
      <c r="B19" s="258"/>
      <c r="C19" s="259"/>
      <c r="D19" s="260"/>
      <c r="E19" s="261"/>
      <c r="F19" s="261"/>
      <c r="G19" s="256"/>
      <c r="H19" s="256"/>
      <c r="I19" s="256"/>
      <c r="J19" s="583"/>
      <c r="K19" s="583"/>
      <c r="L19" s="262"/>
      <c r="M19" s="282"/>
      <c r="N19" s="407"/>
      <c r="O19" s="283"/>
      <c r="P19" s="283"/>
      <c r="Q19" s="283"/>
      <c r="R19" s="257"/>
      <c r="S19" s="257"/>
      <c r="T19" s="257"/>
      <c r="U19" s="257"/>
      <c r="V19" s="254"/>
      <c r="W19" s="254"/>
      <c r="X19" s="254"/>
      <c r="Y19" s="254"/>
      <c r="Z19" s="254"/>
      <c r="AA19" s="254"/>
      <c r="AB19" s="254"/>
      <c r="AC19" s="254"/>
      <c r="AD19" s="381"/>
      <c r="AE19" s="255"/>
    </row>
    <row r="20" spans="1:32" s="251" customFormat="1" ht="16.149999999999999" customHeight="1" x14ac:dyDescent="0.5">
      <c r="A20" s="437"/>
      <c r="B20" s="258"/>
      <c r="C20" s="259"/>
      <c r="D20" s="260"/>
      <c r="E20" s="261"/>
      <c r="F20" s="261"/>
      <c r="G20" s="256"/>
      <c r="H20" s="256"/>
      <c r="I20" s="256"/>
      <c r="J20" s="583"/>
      <c r="K20" s="592"/>
      <c r="L20" s="262"/>
      <c r="M20" s="282"/>
      <c r="N20" s="407"/>
      <c r="O20" s="283"/>
      <c r="P20" s="283"/>
      <c r="Q20" s="283"/>
      <c r="R20" s="257"/>
      <c r="S20" s="257"/>
      <c r="T20" s="257"/>
      <c r="U20" s="257"/>
      <c r="V20" s="254"/>
      <c r="W20" s="254"/>
      <c r="X20" s="254"/>
      <c r="Y20" s="254"/>
      <c r="Z20" s="254"/>
      <c r="AA20" s="254"/>
      <c r="AB20" s="254"/>
      <c r="AC20" s="254"/>
      <c r="AD20" s="381"/>
      <c r="AE20" s="255"/>
    </row>
    <row r="21" spans="1:32" s="251" customFormat="1" ht="16.350000000000001" customHeight="1" x14ac:dyDescent="0.5">
      <c r="A21" s="444"/>
      <c r="B21" s="263"/>
      <c r="C21" s="264"/>
      <c r="D21" s="265"/>
      <c r="E21" s="266"/>
      <c r="F21" s="266"/>
      <c r="G21" s="267"/>
      <c r="H21" s="267"/>
      <c r="I21" s="267"/>
      <c r="J21" s="581"/>
      <c r="K21" s="581"/>
      <c r="L21" s="268"/>
      <c r="M21" s="408"/>
      <c r="N21" s="409"/>
      <c r="O21" s="410"/>
      <c r="P21" s="410"/>
      <c r="Q21" s="410"/>
      <c r="R21" s="275"/>
      <c r="S21" s="275"/>
      <c r="T21" s="275"/>
      <c r="U21" s="275"/>
      <c r="V21" s="276"/>
      <c r="W21" s="276"/>
      <c r="X21" s="276"/>
      <c r="Y21" s="276"/>
      <c r="Z21" s="276"/>
      <c r="AA21" s="276"/>
      <c r="AB21" s="276"/>
      <c r="AC21" s="276"/>
      <c r="AD21" s="382"/>
      <c r="AE21" s="284"/>
    </row>
    <row r="22" spans="1:32" s="251" customFormat="1" ht="16.149999999999999" customHeight="1" x14ac:dyDescent="0.5">
      <c r="A22" s="402"/>
      <c r="B22" s="277"/>
      <c r="C22" s="269"/>
      <c r="D22" s="270"/>
      <c r="E22" s="271"/>
      <c r="F22" s="271"/>
      <c r="G22" s="272"/>
      <c r="H22" s="272"/>
      <c r="I22" s="272"/>
      <c r="J22" s="584"/>
      <c r="K22" s="582"/>
      <c r="L22" s="585"/>
      <c r="M22" s="403"/>
      <c r="N22" s="404"/>
      <c r="O22" s="404"/>
      <c r="P22" s="404"/>
      <c r="Q22" s="404"/>
      <c r="R22" s="273"/>
      <c r="S22" s="273"/>
      <c r="T22" s="273"/>
      <c r="U22" s="273"/>
      <c r="V22" s="274"/>
      <c r="W22" s="274"/>
      <c r="X22" s="274"/>
      <c r="Y22" s="274"/>
      <c r="Z22" s="274"/>
      <c r="AA22" s="274"/>
      <c r="AB22" s="274"/>
      <c r="AC22" s="274"/>
      <c r="AD22" s="380"/>
      <c r="AE22" s="252"/>
    </row>
    <row r="23" spans="1:32" s="251" customFormat="1" ht="16.149999999999999" customHeight="1" x14ac:dyDescent="0.5">
      <c r="A23" s="437"/>
      <c r="B23" s="258"/>
      <c r="C23" s="259"/>
      <c r="D23" s="260"/>
      <c r="E23" s="261"/>
      <c r="F23" s="261"/>
      <c r="G23" s="256"/>
      <c r="H23" s="256"/>
      <c r="I23" s="256"/>
      <c r="J23" s="583"/>
      <c r="K23" s="583"/>
      <c r="L23" s="262"/>
      <c r="M23" s="282"/>
      <c r="N23" s="406"/>
      <c r="O23" s="406"/>
      <c r="P23" s="406"/>
      <c r="Q23" s="406"/>
      <c r="R23" s="388"/>
      <c r="S23" s="388"/>
      <c r="T23" s="388"/>
      <c r="U23" s="388"/>
      <c r="V23" s="389"/>
      <c r="W23" s="389"/>
      <c r="X23" s="389"/>
      <c r="Y23" s="389"/>
      <c r="Z23" s="389"/>
      <c r="AA23" s="389"/>
      <c r="AB23" s="389"/>
      <c r="AC23" s="254"/>
      <c r="AD23" s="381"/>
      <c r="AE23" s="255"/>
    </row>
    <row r="24" spans="1:32" s="251" customFormat="1" ht="16.149999999999999" customHeight="1" x14ac:dyDescent="0.5">
      <c r="A24" s="253"/>
      <c r="B24" s="258"/>
      <c r="C24" s="259"/>
      <c r="D24" s="260"/>
      <c r="E24" s="261"/>
      <c r="F24" s="261"/>
      <c r="G24" s="256"/>
      <c r="H24" s="256"/>
      <c r="I24" s="256"/>
      <c r="J24" s="583"/>
      <c r="K24" s="583"/>
      <c r="L24" s="262"/>
      <c r="M24" s="282"/>
      <c r="N24" s="407"/>
      <c r="O24" s="283"/>
      <c r="P24" s="283"/>
      <c r="Q24" s="283"/>
      <c r="R24" s="257"/>
      <c r="S24" s="257"/>
      <c r="T24" s="257"/>
      <c r="U24" s="257"/>
      <c r="V24" s="254"/>
      <c r="W24" s="254"/>
      <c r="X24" s="254"/>
      <c r="Y24" s="254"/>
      <c r="Z24" s="254"/>
      <c r="AA24" s="254"/>
      <c r="AB24" s="254"/>
      <c r="AC24" s="254"/>
      <c r="AD24" s="381"/>
      <c r="AE24" s="255"/>
    </row>
    <row r="25" spans="1:32" s="251" customFormat="1" ht="16.149999999999999" customHeight="1" x14ac:dyDescent="0.5">
      <c r="A25" s="437"/>
      <c r="B25" s="258"/>
      <c r="C25" s="259"/>
      <c r="D25" s="260"/>
      <c r="E25" s="261"/>
      <c r="F25" s="261"/>
      <c r="G25" s="256"/>
      <c r="H25" s="256"/>
      <c r="I25" s="256"/>
      <c r="J25" s="583"/>
      <c r="K25" s="583"/>
      <c r="L25" s="262"/>
      <c r="M25" s="282"/>
      <c r="N25" s="407"/>
      <c r="O25" s="283"/>
      <c r="P25" s="283"/>
      <c r="Q25" s="283"/>
      <c r="R25" s="257"/>
      <c r="S25" s="257"/>
      <c r="T25" s="257"/>
      <c r="U25" s="257"/>
      <c r="V25" s="254"/>
      <c r="W25" s="254"/>
      <c r="X25" s="254"/>
      <c r="Y25" s="254"/>
      <c r="Z25" s="254"/>
      <c r="AA25" s="254"/>
      <c r="AB25" s="254"/>
      <c r="AC25" s="254"/>
      <c r="AD25" s="381"/>
      <c r="AE25" s="255"/>
    </row>
    <row r="26" spans="1:32" s="251" customFormat="1" ht="16.149999999999999" customHeight="1" x14ac:dyDescent="0.5">
      <c r="A26" s="444"/>
      <c r="B26" s="263"/>
      <c r="C26" s="264"/>
      <c r="D26" s="265"/>
      <c r="E26" s="266"/>
      <c r="F26" s="266"/>
      <c r="G26" s="267"/>
      <c r="H26" s="267"/>
      <c r="I26" s="267"/>
      <c r="J26" s="581"/>
      <c r="K26" s="581"/>
      <c r="L26" s="268"/>
      <c r="M26" s="408"/>
      <c r="N26" s="409"/>
      <c r="O26" s="410"/>
      <c r="P26" s="410"/>
      <c r="Q26" s="410"/>
      <c r="R26" s="275"/>
      <c r="S26" s="275"/>
      <c r="T26" s="275"/>
      <c r="U26" s="275"/>
      <c r="V26" s="276"/>
      <c r="W26" s="276"/>
      <c r="X26" s="276"/>
      <c r="Y26" s="276"/>
      <c r="Z26" s="276"/>
      <c r="AA26" s="276"/>
      <c r="AB26" s="276"/>
      <c r="AC26" s="276"/>
      <c r="AD26" s="382"/>
      <c r="AE26" s="284"/>
    </row>
    <row r="27" spans="1:32" s="251" customFormat="1" ht="10.9" customHeight="1" x14ac:dyDescent="0.5">
      <c r="A27" s="587"/>
      <c r="B27" s="588"/>
      <c r="C27" s="589"/>
      <c r="D27" s="590"/>
      <c r="E27" s="590"/>
      <c r="F27" s="590"/>
      <c r="G27" s="589"/>
      <c r="H27" s="590"/>
      <c r="I27" s="590"/>
      <c r="J27" s="587"/>
      <c r="K27" s="587"/>
      <c r="L27" s="587"/>
      <c r="M27" s="587"/>
      <c r="N27" s="587"/>
      <c r="O27" s="587"/>
      <c r="P27" s="587"/>
      <c r="Q27" s="587"/>
      <c r="R27" s="587"/>
      <c r="S27" s="587"/>
      <c r="T27" s="587"/>
      <c r="U27" s="587"/>
      <c r="V27" s="290"/>
      <c r="W27" s="290"/>
      <c r="X27" s="290"/>
      <c r="Y27" s="290"/>
      <c r="Z27" s="290"/>
      <c r="AA27" s="290"/>
      <c r="AB27" s="290"/>
      <c r="AC27" s="290"/>
      <c r="AD27" s="290"/>
      <c r="AE27" s="591"/>
    </row>
    <row r="28" spans="1:32" s="251" customFormat="1" ht="16.149999999999999" customHeight="1" x14ac:dyDescent="0.5">
      <c r="A28" s="285"/>
      <c r="B28" s="320" t="s">
        <v>24</v>
      </c>
      <c r="C28" s="286"/>
      <c r="D28" s="286">
        <f>I28+R28</f>
        <v>7</v>
      </c>
      <c r="E28" s="287" t="s">
        <v>6</v>
      </c>
      <c r="F28" s="287"/>
      <c r="G28" s="320" t="s">
        <v>11</v>
      </c>
      <c r="H28" s="288"/>
      <c r="I28" s="287">
        <f>COUNTIF($C$7:$C$27,"ช")</f>
        <v>6</v>
      </c>
      <c r="J28" s="586" t="s">
        <v>6</v>
      </c>
      <c r="K28" s="586"/>
      <c r="L28" s="586"/>
      <c r="M28" s="586"/>
      <c r="N28" s="840" t="s">
        <v>7</v>
      </c>
      <c r="O28" s="840"/>
      <c r="P28" s="289" t="s">
        <v>50</v>
      </c>
      <c r="R28" s="285">
        <f>COUNTIF($C$7:$C$27,"ญ")</f>
        <v>1</v>
      </c>
      <c r="S28" s="586"/>
      <c r="T28" s="586" t="s">
        <v>6</v>
      </c>
      <c r="U28" s="286"/>
      <c r="V28" s="285"/>
      <c r="W28" s="289" t="s">
        <v>50</v>
      </c>
      <c r="AE28" s="285"/>
    </row>
    <row r="29" spans="1:32" s="251" customFormat="1" ht="17.100000000000001" hidden="1" customHeight="1" x14ac:dyDescent="0.5">
      <c r="A29" s="165"/>
      <c r="B29" s="292"/>
      <c r="C29" s="292"/>
      <c r="D29" s="291"/>
      <c r="E29" s="291"/>
      <c r="F29" s="291"/>
      <c r="G29" s="292"/>
      <c r="H29" s="291"/>
      <c r="I29" s="291"/>
      <c r="J29" s="291"/>
      <c r="K29" s="291"/>
      <c r="L29" s="291"/>
      <c r="M29" s="291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</row>
    <row r="30" spans="1:32" ht="15" hidden="1" customHeight="1" x14ac:dyDescent="0.5">
      <c r="A30" s="165"/>
      <c r="B30" s="292"/>
      <c r="C30" s="327"/>
      <c r="D30" s="292" t="s">
        <v>13</v>
      </c>
      <c r="E30" s="292">
        <f>COUNTIF($J$7:$J$27,"แดง")</f>
        <v>0</v>
      </c>
      <c r="F30" s="292"/>
      <c r="G30" s="292"/>
      <c r="H30" s="292"/>
      <c r="I30" s="292"/>
      <c r="J30" s="293"/>
      <c r="K30" s="293"/>
      <c r="L30" s="293"/>
      <c r="M30" s="293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</row>
    <row r="31" spans="1:32" ht="15" hidden="1" customHeight="1" x14ac:dyDescent="0.5">
      <c r="A31" s="165"/>
      <c r="B31" s="292"/>
      <c r="C31" s="327"/>
      <c r="D31" s="292" t="s">
        <v>14</v>
      </c>
      <c r="E31" s="292">
        <f>COUNTIF($J$7:$J$27,"เหลือง")</f>
        <v>0</v>
      </c>
      <c r="F31" s="292"/>
      <c r="G31" s="292"/>
      <c r="H31" s="292"/>
      <c r="I31" s="292"/>
      <c r="J31" s="293"/>
      <c r="K31" s="293"/>
      <c r="L31" s="293"/>
      <c r="M31" s="293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</row>
    <row r="32" spans="1:32" ht="15" hidden="1" customHeight="1" x14ac:dyDescent="0.5">
      <c r="A32" s="165"/>
      <c r="B32" s="292"/>
      <c r="C32" s="327"/>
      <c r="D32" s="292" t="s">
        <v>15</v>
      </c>
      <c r="E32" s="292">
        <f>COUNTIF($J$7:$J$27,"น้ำเงิน")</f>
        <v>0</v>
      </c>
      <c r="F32" s="292"/>
      <c r="G32" s="292"/>
      <c r="H32" s="292"/>
      <c r="I32" s="292"/>
      <c r="J32" s="293"/>
      <c r="K32" s="293"/>
      <c r="L32" s="293"/>
      <c r="M32" s="293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</row>
    <row r="33" spans="1:32" ht="15" hidden="1" customHeight="1" x14ac:dyDescent="0.5">
      <c r="A33" s="165"/>
      <c r="B33" s="292"/>
      <c r="C33" s="327"/>
      <c r="D33" s="292" t="s">
        <v>16</v>
      </c>
      <c r="E33" s="292">
        <f>COUNTIF($J$7:$J$27,"ม่วง")</f>
        <v>0</v>
      </c>
      <c r="F33" s="292"/>
      <c r="G33" s="292"/>
      <c r="H33" s="292"/>
      <c r="I33" s="292"/>
      <c r="J33" s="293"/>
      <c r="K33" s="293"/>
      <c r="L33" s="293"/>
      <c r="M33" s="293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</row>
    <row r="34" spans="1:32" ht="15" hidden="1" customHeight="1" x14ac:dyDescent="0.5">
      <c r="A34" s="165"/>
      <c r="B34" s="292"/>
      <c r="C34" s="327"/>
      <c r="D34" s="292" t="s">
        <v>17</v>
      </c>
      <c r="E34" s="292">
        <f>COUNTIF($J$7:$J$27,"ฟ้า")</f>
        <v>0</v>
      </c>
      <c r="F34" s="292"/>
      <c r="G34" s="292"/>
      <c r="H34" s="292"/>
      <c r="I34" s="292"/>
      <c r="J34" s="293"/>
      <c r="K34" s="293"/>
      <c r="L34" s="293"/>
      <c r="M34" s="293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</row>
    <row r="35" spans="1:32" ht="15" hidden="1" customHeight="1" x14ac:dyDescent="0.5">
      <c r="A35" s="165"/>
      <c r="B35" s="292"/>
      <c r="C35" s="327"/>
      <c r="D35" s="292" t="s">
        <v>5</v>
      </c>
      <c r="E35" s="292">
        <f>SUM(E30:E34)</f>
        <v>0</v>
      </c>
      <c r="F35" s="292"/>
      <c r="G35" s="292"/>
      <c r="H35" s="292"/>
      <c r="I35" s="292"/>
      <c r="J35" s="293"/>
      <c r="K35" s="293"/>
      <c r="L35" s="293"/>
      <c r="M35" s="293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</row>
    <row r="36" spans="1:32" ht="15" customHeight="1" x14ac:dyDescent="0.5">
      <c r="B36" s="324"/>
      <c r="C36" s="292"/>
      <c r="D36" s="294"/>
      <c r="E36" s="294"/>
      <c r="F36" s="294"/>
      <c r="G36" s="292"/>
      <c r="H36" s="294"/>
      <c r="I36" s="294"/>
      <c r="J36" s="293"/>
      <c r="K36" s="293"/>
      <c r="L36" s="293"/>
      <c r="M36" s="293"/>
    </row>
    <row r="37" spans="1:32" ht="15" customHeight="1" x14ac:dyDescent="0.5">
      <c r="B37" s="324"/>
      <c r="C37" s="292"/>
      <c r="D37" s="294"/>
      <c r="E37" s="294"/>
      <c r="F37" s="294"/>
      <c r="G37" s="292"/>
      <c r="H37" s="294"/>
      <c r="I37" s="294"/>
      <c r="J37" s="293"/>
      <c r="K37" s="293"/>
      <c r="L37" s="293"/>
      <c r="M37" s="293"/>
    </row>
    <row r="38" spans="1:32" ht="15" customHeight="1" x14ac:dyDescent="0.5">
      <c r="B38" s="324"/>
      <c r="C38" s="295"/>
      <c r="D38" s="296"/>
      <c r="E38" s="296"/>
      <c r="F38" s="296"/>
      <c r="G38" s="295"/>
      <c r="H38" s="296"/>
      <c r="I38" s="296"/>
      <c r="J38" s="293"/>
      <c r="K38" s="293"/>
      <c r="L38" s="293"/>
      <c r="M38" s="293"/>
    </row>
    <row r="39" spans="1:32" ht="15" customHeight="1" x14ac:dyDescent="0.5">
      <c r="B39" s="324"/>
      <c r="C39" s="292"/>
      <c r="D39" s="294"/>
      <c r="E39" s="294"/>
      <c r="F39" s="294"/>
      <c r="G39" s="292"/>
      <c r="H39" s="294"/>
      <c r="I39" s="294"/>
      <c r="J39" s="293"/>
      <c r="K39" s="293"/>
      <c r="L39" s="293"/>
      <c r="M39" s="293"/>
    </row>
    <row r="40" spans="1:32" ht="15" customHeight="1" x14ac:dyDescent="0.5">
      <c r="B40" s="324"/>
      <c r="C40" s="292"/>
      <c r="D40" s="294"/>
      <c r="E40" s="294"/>
      <c r="F40" s="294"/>
      <c r="G40" s="292"/>
      <c r="H40" s="294"/>
      <c r="I40" s="294"/>
      <c r="J40" s="293"/>
      <c r="K40" s="293"/>
      <c r="L40" s="293"/>
      <c r="M40" s="293"/>
    </row>
  </sheetData>
  <mergeCells count="13">
    <mergeCell ref="A5:A6"/>
    <mergeCell ref="B5:B6"/>
    <mergeCell ref="C5:C6"/>
    <mergeCell ref="D5:D6"/>
    <mergeCell ref="E5:E6"/>
    <mergeCell ref="F5:F6"/>
    <mergeCell ref="J5:J6"/>
    <mergeCell ref="N28:O28"/>
    <mergeCell ref="G5:G6"/>
    <mergeCell ref="H5:H6"/>
    <mergeCell ref="I5:I6"/>
    <mergeCell ref="K5:L5"/>
    <mergeCell ref="M5:AE6"/>
  </mergeCells>
  <phoneticPr fontId="35" type="noConversion"/>
  <pageMargins left="0.78740157480314965" right="0.15748031496062992" top="0.47244094488188981" bottom="0.19685039370078741" header="0.23622047244094491" footer="0.31496062992125984"/>
  <pageSetup paperSize="9" scale="9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/>
  <dimension ref="A1:Q4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0" sqref="B10"/>
    </sheetView>
  </sheetViews>
  <sheetFormatPr defaultColWidth="9.140625" defaultRowHeight="30.75" x14ac:dyDescent="0.5"/>
  <cols>
    <col min="1" max="1" width="15.85546875" style="230" customWidth="1"/>
    <col min="2" max="2" width="36.5703125" style="230" customWidth="1"/>
    <col min="3" max="5" width="14.28515625" style="230" customWidth="1"/>
    <col min="6" max="6" width="13.5703125" style="230" customWidth="1"/>
    <col min="7" max="7" width="23.42578125" style="230" customWidth="1"/>
    <col min="8" max="8" width="9" style="230" customWidth="1"/>
    <col min="9" max="9" width="6" style="230" customWidth="1"/>
    <col min="10" max="10" width="0" style="230" hidden="1" customWidth="1"/>
    <col min="11" max="11" width="0" style="395" hidden="1" customWidth="1"/>
    <col min="12" max="12" width="11.85546875" style="395" hidden="1" customWidth="1"/>
    <col min="13" max="13" width="9" style="395" hidden="1" customWidth="1"/>
    <col min="14" max="14" width="8.85546875" style="395" hidden="1" customWidth="1"/>
    <col min="15" max="15" width="0" style="230" hidden="1" customWidth="1"/>
    <col min="16" max="16" width="9.42578125" style="230" customWidth="1"/>
    <col min="17" max="17" width="30.140625" style="230" customWidth="1"/>
    <col min="18" max="18" width="9.42578125" style="230" customWidth="1"/>
    <col min="19" max="16384" width="9.140625" style="230"/>
  </cols>
  <sheetData>
    <row r="1" spans="1:16" ht="27.6" customHeight="1" thickBot="1" x14ac:dyDescent="0.55000000000000004">
      <c r="A1" s="877" t="s">
        <v>52</v>
      </c>
      <c r="B1" s="877"/>
      <c r="C1" s="877"/>
      <c r="D1" s="684" t="s">
        <v>199</v>
      </c>
      <c r="E1" s="684"/>
      <c r="F1" s="684"/>
      <c r="G1" s="684"/>
      <c r="H1" s="684"/>
      <c r="I1" s="684"/>
    </row>
    <row r="2" spans="1:16" s="231" customFormat="1" ht="21" customHeight="1" x14ac:dyDescent="0.5">
      <c r="A2" s="892" t="s">
        <v>10</v>
      </c>
      <c r="B2" s="878" t="s">
        <v>19</v>
      </c>
      <c r="C2" s="878" t="s">
        <v>20</v>
      </c>
      <c r="D2" s="894"/>
      <c r="E2" s="892" t="s">
        <v>5</v>
      </c>
      <c r="F2" s="884" t="s">
        <v>22</v>
      </c>
      <c r="G2" s="878" t="s">
        <v>18</v>
      </c>
      <c r="H2" s="879"/>
      <c r="I2" s="880"/>
      <c r="K2" s="674"/>
      <c r="L2" s="675"/>
      <c r="M2" s="674"/>
      <c r="N2" s="674"/>
    </row>
    <row r="3" spans="1:16" s="231" customFormat="1" ht="21" customHeight="1" thickBot="1" x14ac:dyDescent="0.55000000000000004">
      <c r="A3" s="893"/>
      <c r="B3" s="881"/>
      <c r="C3" s="232" t="s">
        <v>11</v>
      </c>
      <c r="D3" s="233" t="s">
        <v>12</v>
      </c>
      <c r="E3" s="893"/>
      <c r="F3" s="885"/>
      <c r="G3" s="881"/>
      <c r="H3" s="882"/>
      <c r="I3" s="883"/>
      <c r="K3" s="674"/>
      <c r="L3" s="675"/>
      <c r="M3" s="674"/>
      <c r="N3" s="674"/>
    </row>
    <row r="4" spans="1:16" s="234" customFormat="1" ht="17.45" customHeight="1" x14ac:dyDescent="0.35">
      <c r="A4" s="904" t="s">
        <v>28</v>
      </c>
      <c r="B4" s="569" t="s">
        <v>77</v>
      </c>
      <c r="C4" s="905">
        <f>'5-1'!I48</f>
        <v>15</v>
      </c>
      <c r="D4" s="899">
        <f>'5-1'!O48</f>
        <v>25</v>
      </c>
      <c r="E4" s="891">
        <f t="shared" ref="E4:E26" si="0">SUM(C4:D4)</f>
        <v>40</v>
      </c>
      <c r="F4" s="921">
        <v>734</v>
      </c>
      <c r="G4" s="925" t="s">
        <v>13</v>
      </c>
      <c r="H4" s="930">
        <f>'5-1'!E50+'5-2'!E46+'5-3'!E40+'5-4'!E46+'5-5'!E50+'5-6'!E50+'5-7'!E50+'5-8'!E50+'5-9'!E50+'5-10'!E50+'5-11'!E50+'5-12'!E46+'5-13'!E50</f>
        <v>96</v>
      </c>
      <c r="I4" s="932" t="s">
        <v>6</v>
      </c>
      <c r="K4" s="681" t="s">
        <v>198</v>
      </c>
      <c r="L4" s="682" t="s">
        <v>22</v>
      </c>
      <c r="M4" s="681" t="s">
        <v>11</v>
      </c>
      <c r="N4" s="681" t="s">
        <v>7</v>
      </c>
      <c r="O4" s="681" t="s">
        <v>5</v>
      </c>
    </row>
    <row r="5" spans="1:16" s="234" customFormat="1" ht="17.45" customHeight="1" x14ac:dyDescent="0.35">
      <c r="A5" s="898"/>
      <c r="B5" s="570" t="s">
        <v>1037</v>
      </c>
      <c r="C5" s="895"/>
      <c r="D5" s="888"/>
      <c r="E5" s="887"/>
      <c r="F5" s="918"/>
      <c r="G5" s="924"/>
      <c r="H5" s="931"/>
      <c r="I5" s="927"/>
      <c r="K5" s="681" t="s">
        <v>28</v>
      </c>
      <c r="L5" s="676">
        <f>F4</f>
        <v>734</v>
      </c>
      <c r="M5" s="677">
        <f>C4</f>
        <v>15</v>
      </c>
      <c r="N5" s="676">
        <f>D4</f>
        <v>25</v>
      </c>
      <c r="O5" s="678">
        <f>E4</f>
        <v>40</v>
      </c>
    </row>
    <row r="6" spans="1:16" s="234" customFormat="1" ht="17.45" customHeight="1" x14ac:dyDescent="0.35">
      <c r="A6" s="897" t="s">
        <v>29</v>
      </c>
      <c r="B6" s="571" t="s">
        <v>43</v>
      </c>
      <c r="C6" s="895">
        <f>'5-2'!I44</f>
        <v>16</v>
      </c>
      <c r="D6" s="888">
        <f>'5-2'!O44</f>
        <v>18</v>
      </c>
      <c r="E6" s="886">
        <f t="shared" si="0"/>
        <v>34</v>
      </c>
      <c r="F6" s="917">
        <v>733</v>
      </c>
      <c r="G6" s="923" t="s">
        <v>14</v>
      </c>
      <c r="H6" s="928">
        <f>'5-1'!E51+'5-2'!E47+'5-3'!E41+'5-4'!E47+'5-5'!E51+'5-6'!E51+'5-7'!E51+'5-8'!E51+'5-9'!E51+'5-10'!E51+'5-11'!E51+'5-12'!E47+'5-14'!E31+'5-13'!E51</f>
        <v>95</v>
      </c>
      <c r="I6" s="926" t="s">
        <v>6</v>
      </c>
      <c r="J6" s="235"/>
      <c r="K6" s="681" t="s">
        <v>29</v>
      </c>
      <c r="L6" s="676">
        <f>F6</f>
        <v>733</v>
      </c>
      <c r="M6" s="677">
        <f>C6</f>
        <v>16</v>
      </c>
      <c r="N6" s="676">
        <f>D6</f>
        <v>18</v>
      </c>
      <c r="O6" s="678">
        <f>E6</f>
        <v>34</v>
      </c>
      <c r="P6" s="235"/>
    </row>
    <row r="7" spans="1:16" s="234" customFormat="1" ht="17.45" customHeight="1" x14ac:dyDescent="0.35">
      <c r="A7" s="898"/>
      <c r="B7" s="570" t="s">
        <v>182</v>
      </c>
      <c r="C7" s="895"/>
      <c r="D7" s="888"/>
      <c r="E7" s="887"/>
      <c r="F7" s="918"/>
      <c r="G7" s="924"/>
      <c r="H7" s="929"/>
      <c r="I7" s="927"/>
      <c r="J7" s="235"/>
      <c r="K7" s="681" t="s">
        <v>30</v>
      </c>
      <c r="L7" s="676">
        <f>F8</f>
        <v>748</v>
      </c>
      <c r="M7" s="677">
        <f>C8</f>
        <v>20</v>
      </c>
      <c r="N7" s="676">
        <f>D8</f>
        <v>8</v>
      </c>
      <c r="O7" s="678">
        <f>E8</f>
        <v>28</v>
      </c>
      <c r="P7" s="235"/>
    </row>
    <row r="8" spans="1:16" s="234" customFormat="1" ht="17.45" customHeight="1" x14ac:dyDescent="0.35">
      <c r="A8" s="897" t="s">
        <v>30</v>
      </c>
      <c r="B8" s="571" t="s">
        <v>183</v>
      </c>
      <c r="C8" s="895">
        <f>'5-3'!I38</f>
        <v>20</v>
      </c>
      <c r="D8" s="888">
        <f>'5-3'!O38</f>
        <v>8</v>
      </c>
      <c r="E8" s="886">
        <f>SUM(C8:D8)</f>
        <v>28</v>
      </c>
      <c r="F8" s="917">
        <v>748</v>
      </c>
      <c r="G8" s="923" t="s">
        <v>15</v>
      </c>
      <c r="H8" s="928">
        <f>'5-1'!E52+'5-2'!E48+'5-3'!E42+'5-4'!E48+'5-5'!E52+'5-6'!E52+'5-7'!E52+'5-8'!E52+'5-9'!E52+'5-10'!E52+'5-11'!E52+'5-12'!E48+'5-14'!E32+'5-13'!E52</f>
        <v>95</v>
      </c>
      <c r="I8" s="926" t="s">
        <v>6</v>
      </c>
      <c r="J8" s="235"/>
      <c r="K8" s="681" t="s">
        <v>31</v>
      </c>
      <c r="L8" s="676">
        <f>F10</f>
        <v>747</v>
      </c>
      <c r="M8" s="677">
        <f>C10</f>
        <v>14</v>
      </c>
      <c r="N8" s="676">
        <f>D10</f>
        <v>21</v>
      </c>
      <c r="O8" s="678">
        <f>E10</f>
        <v>35</v>
      </c>
    </row>
    <row r="9" spans="1:16" s="234" customFormat="1" ht="17.45" customHeight="1" x14ac:dyDescent="0.35">
      <c r="A9" s="898"/>
      <c r="B9" s="572" t="s">
        <v>1038</v>
      </c>
      <c r="C9" s="895"/>
      <c r="D9" s="888"/>
      <c r="E9" s="887"/>
      <c r="F9" s="918"/>
      <c r="G9" s="924"/>
      <c r="H9" s="929"/>
      <c r="I9" s="927"/>
      <c r="J9" s="235"/>
      <c r="K9" s="681" t="s">
        <v>32</v>
      </c>
      <c r="L9" s="676">
        <f>F12</f>
        <v>746</v>
      </c>
      <c r="M9" s="677">
        <f>C12</f>
        <v>21</v>
      </c>
      <c r="N9" s="676">
        <f>D12</f>
        <v>19</v>
      </c>
      <c r="O9" s="678">
        <f>E12</f>
        <v>40</v>
      </c>
    </row>
    <row r="10" spans="1:16" s="234" customFormat="1" ht="17.45" customHeight="1" x14ac:dyDescent="0.35">
      <c r="A10" s="897" t="s">
        <v>31</v>
      </c>
      <c r="B10" s="570" t="s">
        <v>53</v>
      </c>
      <c r="C10" s="895">
        <f>'5-4'!I44</f>
        <v>14</v>
      </c>
      <c r="D10" s="888">
        <f>'5-4'!O44</f>
        <v>21</v>
      </c>
      <c r="E10" s="886">
        <f t="shared" si="0"/>
        <v>35</v>
      </c>
      <c r="F10" s="917">
        <v>747</v>
      </c>
      <c r="G10" s="923" t="s">
        <v>16</v>
      </c>
      <c r="H10" s="928">
        <f>'5-1'!E53+'5-2'!E49+'5-3'!E43+'5-4'!E49+'5-5'!E53+'5-6'!E53+'5-7'!E53+'5-8'!E53+'5-9'!E53+'5-10'!E53+'5-11'!E53+'5-12'!E49+'5-14'!E33+'5-13'!E53</f>
        <v>100</v>
      </c>
      <c r="I10" s="926" t="s">
        <v>6</v>
      </c>
      <c r="K10" s="681" t="s">
        <v>33</v>
      </c>
      <c r="L10" s="676">
        <f>F14</f>
        <v>745</v>
      </c>
      <c r="M10" s="677">
        <f>C14</f>
        <v>21</v>
      </c>
      <c r="N10" s="676">
        <f>D14</f>
        <v>19</v>
      </c>
      <c r="O10" s="678">
        <f>E14</f>
        <v>40</v>
      </c>
    </row>
    <row r="11" spans="1:16" s="234" customFormat="1" ht="17.45" customHeight="1" x14ac:dyDescent="0.35">
      <c r="A11" s="898"/>
      <c r="B11" s="570" t="s">
        <v>95</v>
      </c>
      <c r="C11" s="895"/>
      <c r="D11" s="888"/>
      <c r="E11" s="887"/>
      <c r="F11" s="918"/>
      <c r="G11" s="924"/>
      <c r="H11" s="929"/>
      <c r="I11" s="927"/>
      <c r="K11" s="681" t="s">
        <v>34</v>
      </c>
      <c r="L11" s="676">
        <f>F16</f>
        <v>744</v>
      </c>
      <c r="M11" s="677">
        <f>C16</f>
        <v>19</v>
      </c>
      <c r="N11" s="676">
        <f>D16</f>
        <v>20</v>
      </c>
      <c r="O11" s="678">
        <f>E16</f>
        <v>39</v>
      </c>
    </row>
    <row r="12" spans="1:16" s="234" customFormat="1" ht="17.45" customHeight="1" x14ac:dyDescent="0.35">
      <c r="A12" s="897" t="s">
        <v>32</v>
      </c>
      <c r="B12" s="571" t="s">
        <v>94</v>
      </c>
      <c r="C12" s="895">
        <f>'5-5'!I48</f>
        <v>21</v>
      </c>
      <c r="D12" s="888">
        <f>'5-5'!O48</f>
        <v>19</v>
      </c>
      <c r="E12" s="886">
        <f t="shared" si="0"/>
        <v>40</v>
      </c>
      <c r="F12" s="917">
        <v>746</v>
      </c>
      <c r="G12" s="923" t="s">
        <v>17</v>
      </c>
      <c r="H12" s="928">
        <f>'5-1'!E54+'5-2'!E50+'5-3'!E44+'5-4'!E50+'5-5'!E54+'5-6'!E54+'5-7'!E54+'5-8'!E54+'5-9'!E54+'5-10'!E54+'5-11'!E54+'5-12'!E50+'5-14'!E34+'5-13'!E54</f>
        <v>98</v>
      </c>
      <c r="I12" s="926" t="s">
        <v>6</v>
      </c>
      <c r="K12" s="681" t="s">
        <v>35</v>
      </c>
      <c r="L12" s="676">
        <f>F18</f>
        <v>743</v>
      </c>
      <c r="M12" s="677">
        <f>C18</f>
        <v>20</v>
      </c>
      <c r="N12" s="676">
        <f>D18</f>
        <v>19</v>
      </c>
      <c r="O12" s="678">
        <f>E18</f>
        <v>39</v>
      </c>
    </row>
    <row r="13" spans="1:16" s="234" customFormat="1" ht="17.45" customHeight="1" x14ac:dyDescent="0.35">
      <c r="A13" s="898"/>
      <c r="B13" s="572" t="s">
        <v>1003</v>
      </c>
      <c r="C13" s="895"/>
      <c r="D13" s="888"/>
      <c r="E13" s="887"/>
      <c r="F13" s="918"/>
      <c r="G13" s="924"/>
      <c r="H13" s="929"/>
      <c r="I13" s="927"/>
      <c r="K13" s="681" t="s">
        <v>36</v>
      </c>
      <c r="L13" s="676">
        <f>F20</f>
        <v>742</v>
      </c>
      <c r="M13" s="677">
        <f>C20</f>
        <v>15</v>
      </c>
      <c r="N13" s="676">
        <f>D20</f>
        <v>23</v>
      </c>
      <c r="O13" s="678">
        <f>E20</f>
        <v>38</v>
      </c>
    </row>
    <row r="14" spans="1:16" s="234" customFormat="1" ht="17.45" customHeight="1" x14ac:dyDescent="0.35">
      <c r="A14" s="897" t="s">
        <v>33</v>
      </c>
      <c r="B14" s="573" t="s">
        <v>184</v>
      </c>
      <c r="C14" s="895">
        <f>'5-6'!I48</f>
        <v>21</v>
      </c>
      <c r="D14" s="888">
        <f>'5-6'!O48</f>
        <v>19</v>
      </c>
      <c r="E14" s="886">
        <f t="shared" si="0"/>
        <v>40</v>
      </c>
      <c r="F14" s="889">
        <v>745</v>
      </c>
      <c r="G14" s="897" t="s">
        <v>5</v>
      </c>
      <c r="H14" s="933">
        <f>SUM(H4:H12)</f>
        <v>484</v>
      </c>
      <c r="I14" s="935" t="s">
        <v>6</v>
      </c>
      <c r="K14" s="681" t="s">
        <v>37</v>
      </c>
      <c r="L14" s="676">
        <f>F22</f>
        <v>526</v>
      </c>
      <c r="M14" s="677">
        <f>C22</f>
        <v>10</v>
      </c>
      <c r="N14" s="676">
        <f>D22</f>
        <v>30</v>
      </c>
      <c r="O14" s="678">
        <f>E22</f>
        <v>40</v>
      </c>
    </row>
    <row r="15" spans="1:16" s="234" customFormat="1" ht="17.45" customHeight="1" thickBot="1" x14ac:dyDescent="0.4">
      <c r="A15" s="898"/>
      <c r="B15" s="570" t="s">
        <v>80</v>
      </c>
      <c r="C15" s="895"/>
      <c r="D15" s="888"/>
      <c r="E15" s="887"/>
      <c r="F15" s="890"/>
      <c r="G15" s="900"/>
      <c r="H15" s="934"/>
      <c r="I15" s="936"/>
      <c r="K15" s="681" t="s">
        <v>38</v>
      </c>
      <c r="L15" s="676">
        <f>F24</f>
        <v>527</v>
      </c>
      <c r="M15" s="677">
        <f>C24</f>
        <v>22</v>
      </c>
      <c r="N15" s="676">
        <f>D24</f>
        <v>18</v>
      </c>
      <c r="O15" s="678">
        <f>E24</f>
        <v>40</v>
      </c>
    </row>
    <row r="16" spans="1:16" s="234" customFormat="1" ht="17.45" customHeight="1" x14ac:dyDescent="0.35">
      <c r="A16" s="897" t="s">
        <v>34</v>
      </c>
      <c r="B16" s="573" t="s">
        <v>97</v>
      </c>
      <c r="C16" s="895">
        <f>'5-7'!I48</f>
        <v>19</v>
      </c>
      <c r="D16" s="888">
        <f>'5-7'!O48</f>
        <v>20</v>
      </c>
      <c r="E16" s="886">
        <f t="shared" si="0"/>
        <v>39</v>
      </c>
      <c r="F16" s="889">
        <v>744</v>
      </c>
      <c r="G16" s="862" t="s">
        <v>44</v>
      </c>
      <c r="H16" s="863"/>
      <c r="I16" s="864"/>
      <c r="K16" s="681" t="s">
        <v>39</v>
      </c>
      <c r="L16" s="676">
        <f>F26</f>
        <v>528</v>
      </c>
      <c r="M16" s="677">
        <f>C26</f>
        <v>10</v>
      </c>
      <c r="N16" s="676">
        <f>D26</f>
        <v>26</v>
      </c>
      <c r="O16" s="678">
        <f>E26</f>
        <v>36</v>
      </c>
    </row>
    <row r="17" spans="1:17" s="234" customFormat="1" ht="17.45" customHeight="1" x14ac:dyDescent="0.35">
      <c r="A17" s="898"/>
      <c r="B17" s="572" t="s">
        <v>45</v>
      </c>
      <c r="C17" s="895"/>
      <c r="D17" s="888"/>
      <c r="E17" s="887"/>
      <c r="F17" s="890"/>
      <c r="G17" s="865"/>
      <c r="H17" s="866"/>
      <c r="I17" s="867"/>
      <c r="K17" s="681" t="s">
        <v>51</v>
      </c>
      <c r="L17" s="676">
        <f>F28</f>
        <v>741</v>
      </c>
      <c r="M17" s="677">
        <f>C28</f>
        <v>21</v>
      </c>
      <c r="N17" s="676">
        <f>D28</f>
        <v>14</v>
      </c>
      <c r="O17" s="678">
        <f>E28</f>
        <v>35</v>
      </c>
    </row>
    <row r="18" spans="1:17" s="234" customFormat="1" ht="17.45" customHeight="1" x14ac:dyDescent="0.35">
      <c r="A18" s="897" t="s">
        <v>35</v>
      </c>
      <c r="B18" s="571" t="s">
        <v>42</v>
      </c>
      <c r="C18" s="895">
        <f>'5-8'!I48</f>
        <v>20</v>
      </c>
      <c r="D18" s="888">
        <f>'5-8'!O48</f>
        <v>19</v>
      </c>
      <c r="E18" s="886">
        <f t="shared" ref="E18" si="1">SUM(C18:D18)</f>
        <v>39</v>
      </c>
      <c r="F18" s="917">
        <v>743</v>
      </c>
      <c r="G18" s="868" t="s">
        <v>54</v>
      </c>
      <c r="H18" s="869"/>
      <c r="I18" s="870"/>
      <c r="J18" s="235"/>
      <c r="K18" s="681" t="s">
        <v>90</v>
      </c>
      <c r="L18" s="676" t="str">
        <f>F30</f>
        <v>พักการเรียน</v>
      </c>
      <c r="M18" s="677">
        <f>C30</f>
        <v>6</v>
      </c>
      <c r="N18" s="676">
        <f>D30</f>
        <v>1</v>
      </c>
      <c r="O18" s="678">
        <f>E30</f>
        <v>7</v>
      </c>
      <c r="P18" s="235"/>
    </row>
    <row r="19" spans="1:17" s="234" customFormat="1" ht="17.45" customHeight="1" x14ac:dyDescent="0.35">
      <c r="A19" s="898"/>
      <c r="B19" s="572" t="s">
        <v>98</v>
      </c>
      <c r="C19" s="895"/>
      <c r="D19" s="888"/>
      <c r="E19" s="887"/>
      <c r="F19" s="918"/>
      <c r="G19" s="868"/>
      <c r="H19" s="869"/>
      <c r="I19" s="870"/>
      <c r="J19" s="235"/>
      <c r="K19" s="679"/>
      <c r="L19" s="675"/>
      <c r="M19" s="679"/>
      <c r="N19" s="679"/>
      <c r="P19" s="235"/>
    </row>
    <row r="20" spans="1:17" s="234" customFormat="1" ht="17.45" customHeight="1" x14ac:dyDescent="0.35">
      <c r="A20" s="897" t="s">
        <v>36</v>
      </c>
      <c r="B20" s="571" t="s">
        <v>96</v>
      </c>
      <c r="C20" s="895">
        <f>'5-9'!I48</f>
        <v>15</v>
      </c>
      <c r="D20" s="888">
        <f>'5-9'!O48</f>
        <v>23</v>
      </c>
      <c r="E20" s="886">
        <f t="shared" ref="E20" si="2">SUM(C20:D20)</f>
        <v>38</v>
      </c>
      <c r="F20" s="917">
        <v>742</v>
      </c>
      <c r="G20" s="911" t="s">
        <v>74</v>
      </c>
      <c r="H20" s="912"/>
      <c r="I20" s="913"/>
      <c r="J20" s="235"/>
      <c r="K20" s="679"/>
      <c r="L20" s="675"/>
      <c r="M20" s="679"/>
      <c r="N20" s="679"/>
    </row>
    <row r="21" spans="1:17" s="234" customFormat="1" ht="17.45" customHeight="1" x14ac:dyDescent="0.35">
      <c r="A21" s="898"/>
      <c r="B21" s="572" t="s">
        <v>1004</v>
      </c>
      <c r="C21" s="895"/>
      <c r="D21" s="888"/>
      <c r="E21" s="887"/>
      <c r="F21" s="918"/>
      <c r="G21" s="911"/>
      <c r="H21" s="912"/>
      <c r="I21" s="913"/>
      <c r="J21" s="235"/>
      <c r="K21" s="679"/>
      <c r="L21" s="675"/>
      <c r="M21" s="679"/>
      <c r="N21" s="673"/>
      <c r="O21" s="680"/>
    </row>
    <row r="22" spans="1:17" s="234" customFormat="1" ht="17.45" customHeight="1" x14ac:dyDescent="0.35">
      <c r="A22" s="897" t="s">
        <v>37</v>
      </c>
      <c r="B22" s="570" t="s">
        <v>185</v>
      </c>
      <c r="C22" s="895">
        <f>'5-10'!H48</f>
        <v>10</v>
      </c>
      <c r="D22" s="888">
        <f>'5-10'!M48</f>
        <v>30</v>
      </c>
      <c r="E22" s="886">
        <f t="shared" ref="E22" si="3">SUM(C22:D22)</f>
        <v>40</v>
      </c>
      <c r="F22" s="917">
        <v>526</v>
      </c>
      <c r="G22" s="914" t="s">
        <v>78</v>
      </c>
      <c r="H22" s="915"/>
      <c r="I22" s="916"/>
      <c r="K22" s="679"/>
      <c r="L22" s="675"/>
      <c r="M22" s="679"/>
      <c r="N22" s="673"/>
      <c r="O22" s="680"/>
    </row>
    <row r="23" spans="1:17" s="234" customFormat="1" ht="17.45" customHeight="1" thickBot="1" x14ac:dyDescent="0.4">
      <c r="A23" s="898"/>
      <c r="B23" s="572" t="s">
        <v>1002</v>
      </c>
      <c r="C23" s="895"/>
      <c r="D23" s="888"/>
      <c r="E23" s="887"/>
      <c r="F23" s="918"/>
      <c r="G23" s="914"/>
      <c r="H23" s="915"/>
      <c r="I23" s="916"/>
      <c r="K23" s="679"/>
      <c r="L23" s="675"/>
      <c r="M23" s="679"/>
      <c r="N23" s="679"/>
    </row>
    <row r="24" spans="1:17" s="234" customFormat="1" ht="17.45" customHeight="1" x14ac:dyDescent="0.35">
      <c r="A24" s="897" t="s">
        <v>38</v>
      </c>
      <c r="B24" s="571" t="s">
        <v>99</v>
      </c>
      <c r="C24" s="895">
        <f>'5-11'!H48</f>
        <v>22</v>
      </c>
      <c r="D24" s="888">
        <f>'5-11'!N48</f>
        <v>18</v>
      </c>
      <c r="E24" s="886">
        <f t="shared" ref="E24" si="4">SUM(C24:D24)</f>
        <v>40</v>
      </c>
      <c r="F24" s="917">
        <v>527</v>
      </c>
      <c r="G24" s="871"/>
      <c r="H24" s="872"/>
      <c r="I24" s="873"/>
      <c r="K24" s="679"/>
      <c r="L24" s="675"/>
      <c r="M24" s="679"/>
      <c r="N24" s="679"/>
    </row>
    <row r="25" spans="1:17" s="234" customFormat="1" ht="17.45" customHeight="1" x14ac:dyDescent="0.35">
      <c r="A25" s="898"/>
      <c r="B25" s="572" t="s">
        <v>1005</v>
      </c>
      <c r="C25" s="895"/>
      <c r="D25" s="888"/>
      <c r="E25" s="887"/>
      <c r="F25" s="918"/>
      <c r="G25" s="874"/>
      <c r="H25" s="875"/>
      <c r="I25" s="876"/>
      <c r="K25" s="679"/>
      <c r="L25" s="675"/>
      <c r="M25" s="679"/>
      <c r="N25" s="679"/>
    </row>
    <row r="26" spans="1:17" s="234" customFormat="1" ht="17.45" customHeight="1" x14ac:dyDescent="0.35">
      <c r="A26" s="897" t="s">
        <v>39</v>
      </c>
      <c r="B26" s="573" t="s">
        <v>186</v>
      </c>
      <c r="C26" s="895">
        <f>'5-12'!H44</f>
        <v>10</v>
      </c>
      <c r="D26" s="888">
        <f>'5-12'!N44</f>
        <v>26</v>
      </c>
      <c r="E26" s="886">
        <f t="shared" si="0"/>
        <v>36</v>
      </c>
      <c r="F26" s="889">
        <v>528</v>
      </c>
      <c r="G26" s="908" t="s">
        <v>23</v>
      </c>
      <c r="H26" s="909"/>
      <c r="I26" s="910"/>
      <c r="K26" s="679"/>
      <c r="L26" s="675"/>
      <c r="M26" s="679"/>
      <c r="N26" s="679"/>
    </row>
    <row r="27" spans="1:17" s="234" customFormat="1" ht="17.45" customHeight="1" thickBot="1" x14ac:dyDescent="0.4">
      <c r="A27" s="900"/>
      <c r="B27" s="574" t="s">
        <v>54</v>
      </c>
      <c r="C27" s="896"/>
      <c r="D27" s="919"/>
      <c r="E27" s="920"/>
      <c r="F27" s="922"/>
      <c r="G27" s="908"/>
      <c r="H27" s="909"/>
      <c r="I27" s="910"/>
      <c r="K27" s="679"/>
      <c r="L27" s="675"/>
      <c r="M27" s="679"/>
      <c r="N27" s="679"/>
    </row>
    <row r="28" spans="1:17" s="234" customFormat="1" ht="17.45" customHeight="1" x14ac:dyDescent="0.35">
      <c r="A28" s="897" t="s">
        <v>51</v>
      </c>
      <c r="B28" s="573" t="s">
        <v>187</v>
      </c>
      <c r="C28" s="895">
        <f>'5-13'!I48</f>
        <v>21</v>
      </c>
      <c r="D28" s="888">
        <f>'5-13'!O48</f>
        <v>14</v>
      </c>
      <c r="E28" s="886">
        <f t="shared" ref="E28" si="5">SUM(C28:D28)</f>
        <v>35</v>
      </c>
      <c r="F28" s="889">
        <v>741</v>
      </c>
      <c r="G28" s="937">
        <v>46106</v>
      </c>
      <c r="H28" s="938"/>
      <c r="I28" s="939"/>
      <c r="J28" s="466"/>
      <c r="K28" s="679"/>
      <c r="L28" s="675"/>
      <c r="M28" s="679"/>
      <c r="N28" s="679"/>
      <c r="P28" s="466"/>
      <c r="Q28" s="466"/>
    </row>
    <row r="29" spans="1:17" s="234" customFormat="1" ht="17.45" customHeight="1" thickBot="1" x14ac:dyDescent="0.4">
      <c r="A29" s="900"/>
      <c r="B29" s="762" t="s">
        <v>188</v>
      </c>
      <c r="C29" s="896"/>
      <c r="D29" s="919"/>
      <c r="E29" s="920"/>
      <c r="F29" s="922"/>
      <c r="G29" s="937"/>
      <c r="H29" s="938"/>
      <c r="I29" s="939"/>
      <c r="K29" s="679"/>
      <c r="L29" s="675"/>
      <c r="M29" s="679"/>
      <c r="N29" s="679"/>
    </row>
    <row r="30" spans="1:17" s="234" customFormat="1" ht="17.45" customHeight="1" x14ac:dyDescent="0.35">
      <c r="A30" s="897" t="s">
        <v>90</v>
      </c>
      <c r="B30" s="761" t="s">
        <v>83</v>
      </c>
      <c r="C30" s="940">
        <f>'5-14'!I28</f>
        <v>6</v>
      </c>
      <c r="D30" s="888">
        <f>'5-14'!R28</f>
        <v>1</v>
      </c>
      <c r="E30" s="886">
        <f>SUM(C30:D30)</f>
        <v>7</v>
      </c>
      <c r="F30" s="921" t="s">
        <v>76</v>
      </c>
      <c r="G30" s="937"/>
      <c r="H30" s="938"/>
      <c r="I30" s="939"/>
      <c r="K30" s="679"/>
      <c r="L30" s="675"/>
      <c r="M30" s="679"/>
      <c r="N30" s="679"/>
    </row>
    <row r="31" spans="1:17" s="234" customFormat="1" ht="17.45" customHeight="1" thickBot="1" x14ac:dyDescent="0.4">
      <c r="A31" s="900"/>
      <c r="B31" s="574" t="s">
        <v>82</v>
      </c>
      <c r="C31" s="941"/>
      <c r="D31" s="919"/>
      <c r="E31" s="920"/>
      <c r="F31" s="942"/>
      <c r="G31" s="937"/>
      <c r="H31" s="938"/>
      <c r="I31" s="939"/>
      <c r="K31" s="679"/>
      <c r="L31" s="675"/>
      <c r="M31" s="679"/>
      <c r="N31" s="679"/>
    </row>
    <row r="32" spans="1:17" s="231" customFormat="1" ht="25.9" customHeight="1" thickBot="1" x14ac:dyDescent="0.45">
      <c r="A32" s="906" t="s">
        <v>21</v>
      </c>
      <c r="B32" s="907"/>
      <c r="C32" s="236">
        <f>SUM(C4:C30)</f>
        <v>230</v>
      </c>
      <c r="D32" s="237">
        <f>SUM(D4:D30)</f>
        <v>261</v>
      </c>
      <c r="E32" s="238">
        <f>SUM(E4:E30)</f>
        <v>491</v>
      </c>
      <c r="F32" s="239"/>
      <c r="G32" s="901"/>
      <c r="H32" s="902"/>
      <c r="I32" s="903"/>
      <c r="K32" s="674"/>
      <c r="L32" s="674"/>
      <c r="M32" s="674"/>
      <c r="N32" s="674"/>
    </row>
    <row r="33" spans="1:14" s="231" customFormat="1" ht="21" hidden="1" customHeight="1" x14ac:dyDescent="0.5">
      <c r="K33" s="674"/>
      <c r="L33" s="674"/>
      <c r="M33" s="674"/>
      <c r="N33" s="674"/>
    </row>
    <row r="34" spans="1:14" s="231" customFormat="1" ht="39.950000000000003" hidden="1" customHeight="1" x14ac:dyDescent="0.5">
      <c r="A34" s="230" t="str">
        <f>A4</f>
        <v>ม.5/1</v>
      </c>
      <c r="B34" s="230"/>
      <c r="C34" s="395">
        <f>C4</f>
        <v>15</v>
      </c>
      <c r="D34" s="395">
        <f t="shared" ref="D34:F34" si="6">D4</f>
        <v>25</v>
      </c>
      <c r="E34" s="395">
        <f t="shared" si="6"/>
        <v>40</v>
      </c>
      <c r="F34" s="395">
        <f t="shared" si="6"/>
        <v>734</v>
      </c>
      <c r="K34" s="674"/>
      <c r="L34" s="674"/>
      <c r="M34" s="674"/>
      <c r="N34" s="674"/>
    </row>
    <row r="35" spans="1:14" hidden="1" x14ac:dyDescent="0.5">
      <c r="A35" s="230" t="str">
        <f>A6</f>
        <v>ม.5/2</v>
      </c>
      <c r="C35" s="395">
        <f t="shared" ref="C35:F35" si="7">C6</f>
        <v>16</v>
      </c>
      <c r="D35" s="395">
        <f t="shared" si="7"/>
        <v>18</v>
      </c>
      <c r="E35" s="395">
        <f t="shared" si="7"/>
        <v>34</v>
      </c>
      <c r="F35" s="395">
        <f t="shared" si="7"/>
        <v>733</v>
      </c>
    </row>
    <row r="36" spans="1:14" hidden="1" x14ac:dyDescent="0.5">
      <c r="A36" s="230" t="str">
        <f>A8</f>
        <v>ม.5/3</v>
      </c>
      <c r="C36" s="395">
        <f t="shared" ref="C36:F36" si="8">C8</f>
        <v>20</v>
      </c>
      <c r="D36" s="395">
        <f t="shared" si="8"/>
        <v>8</v>
      </c>
      <c r="E36" s="395">
        <f t="shared" si="8"/>
        <v>28</v>
      </c>
      <c r="F36" s="395">
        <f t="shared" si="8"/>
        <v>748</v>
      </c>
    </row>
    <row r="37" spans="1:14" hidden="1" x14ac:dyDescent="0.5">
      <c r="A37" s="230" t="str">
        <f>A10</f>
        <v>ม.5/4</v>
      </c>
      <c r="B37" s="240"/>
      <c r="C37" s="395">
        <f t="shared" ref="C37:F37" si="9">C10</f>
        <v>14</v>
      </c>
      <c r="D37" s="395">
        <f t="shared" si="9"/>
        <v>21</v>
      </c>
      <c r="E37" s="395">
        <f t="shared" si="9"/>
        <v>35</v>
      </c>
      <c r="F37" s="395">
        <f t="shared" si="9"/>
        <v>747</v>
      </c>
    </row>
    <row r="38" spans="1:14" hidden="1" x14ac:dyDescent="0.5">
      <c r="A38" s="230" t="str">
        <f>A12</f>
        <v>ม.5/5</v>
      </c>
      <c r="B38" s="240"/>
      <c r="C38" s="395">
        <f t="shared" ref="C38:F38" si="10">C12</f>
        <v>21</v>
      </c>
      <c r="D38" s="395">
        <f t="shared" si="10"/>
        <v>19</v>
      </c>
      <c r="E38" s="395">
        <f t="shared" si="10"/>
        <v>40</v>
      </c>
      <c r="F38" s="395">
        <f t="shared" si="10"/>
        <v>746</v>
      </c>
    </row>
    <row r="39" spans="1:14" hidden="1" x14ac:dyDescent="0.5">
      <c r="A39" s="230" t="str">
        <f>A14</f>
        <v>ม.5/6</v>
      </c>
      <c r="B39" s="240"/>
      <c r="C39" s="395">
        <f t="shared" ref="C39:F39" si="11">C14</f>
        <v>21</v>
      </c>
      <c r="D39" s="395">
        <f t="shared" si="11"/>
        <v>19</v>
      </c>
      <c r="E39" s="395">
        <f t="shared" si="11"/>
        <v>40</v>
      </c>
      <c r="F39" s="395">
        <f t="shared" si="11"/>
        <v>745</v>
      </c>
    </row>
    <row r="40" spans="1:14" hidden="1" x14ac:dyDescent="0.5">
      <c r="A40" s="230" t="str">
        <f>A16</f>
        <v>ม.5/7</v>
      </c>
      <c r="B40" s="240"/>
      <c r="C40" s="395">
        <f t="shared" ref="C40:F40" si="12">C16</f>
        <v>19</v>
      </c>
      <c r="D40" s="395">
        <f t="shared" si="12"/>
        <v>20</v>
      </c>
      <c r="E40" s="395">
        <f t="shared" si="12"/>
        <v>39</v>
      </c>
      <c r="F40" s="395">
        <f t="shared" si="12"/>
        <v>744</v>
      </c>
    </row>
    <row r="41" spans="1:14" hidden="1" x14ac:dyDescent="0.5">
      <c r="A41" s="230" t="str">
        <f>A18</f>
        <v>ม.5/8</v>
      </c>
      <c r="B41" s="240"/>
      <c r="C41" s="395">
        <f t="shared" ref="C41:F41" si="13">C18</f>
        <v>20</v>
      </c>
      <c r="D41" s="395">
        <f t="shared" si="13"/>
        <v>19</v>
      </c>
      <c r="E41" s="395">
        <f t="shared" si="13"/>
        <v>39</v>
      </c>
      <c r="F41" s="395">
        <f t="shared" si="13"/>
        <v>743</v>
      </c>
    </row>
    <row r="42" spans="1:14" hidden="1" x14ac:dyDescent="0.5">
      <c r="A42" s="230" t="str">
        <f>A20</f>
        <v>ม.5/9</v>
      </c>
      <c r="B42" s="240"/>
      <c r="C42" s="395">
        <f t="shared" ref="C42:F42" si="14">C20</f>
        <v>15</v>
      </c>
      <c r="D42" s="395">
        <f t="shared" si="14"/>
        <v>23</v>
      </c>
      <c r="E42" s="395">
        <f t="shared" si="14"/>
        <v>38</v>
      </c>
      <c r="F42" s="395">
        <f t="shared" si="14"/>
        <v>742</v>
      </c>
    </row>
    <row r="43" spans="1:14" hidden="1" x14ac:dyDescent="0.5">
      <c r="A43" s="230" t="str">
        <f>A22</f>
        <v>ม.5/10</v>
      </c>
      <c r="B43" s="240"/>
      <c r="C43" s="395">
        <f t="shared" ref="C43:F43" si="15">C22</f>
        <v>10</v>
      </c>
      <c r="D43" s="395">
        <f t="shared" si="15"/>
        <v>30</v>
      </c>
      <c r="E43" s="395">
        <f t="shared" si="15"/>
        <v>40</v>
      </c>
      <c r="F43" s="395">
        <f t="shared" si="15"/>
        <v>526</v>
      </c>
    </row>
    <row r="44" spans="1:14" hidden="1" x14ac:dyDescent="0.5">
      <c r="A44" s="230" t="str">
        <f>A24</f>
        <v>ม.5/11</v>
      </c>
      <c r="B44" s="240"/>
      <c r="C44" s="395">
        <f t="shared" ref="C44:F44" si="16">C24</f>
        <v>22</v>
      </c>
      <c r="D44" s="395">
        <f t="shared" si="16"/>
        <v>18</v>
      </c>
      <c r="E44" s="395">
        <f t="shared" si="16"/>
        <v>40</v>
      </c>
      <c r="F44" s="395">
        <f t="shared" si="16"/>
        <v>527</v>
      </c>
    </row>
    <row r="45" spans="1:14" hidden="1" x14ac:dyDescent="0.5">
      <c r="A45" s="230" t="str">
        <f>A26</f>
        <v>ม.5/12</v>
      </c>
      <c r="C45" s="395">
        <f t="shared" ref="C45:F45" si="17">C26</f>
        <v>10</v>
      </c>
      <c r="D45" s="395">
        <f t="shared" si="17"/>
        <v>26</v>
      </c>
      <c r="E45" s="395">
        <f t="shared" si="17"/>
        <v>36</v>
      </c>
      <c r="F45" s="395">
        <f t="shared" si="17"/>
        <v>528</v>
      </c>
    </row>
    <row r="46" spans="1:14" hidden="1" x14ac:dyDescent="0.5">
      <c r="A46" s="230" t="str">
        <f>A30</f>
        <v>ม.5/14</v>
      </c>
      <c r="C46" s="395">
        <f t="shared" ref="C46:F46" si="18">C30</f>
        <v>6</v>
      </c>
      <c r="D46" s="395">
        <f t="shared" si="18"/>
        <v>1</v>
      </c>
      <c r="E46" s="395">
        <f t="shared" si="18"/>
        <v>7</v>
      </c>
      <c r="F46" s="396" t="str">
        <f t="shared" si="18"/>
        <v>พักการเรียน</v>
      </c>
    </row>
    <row r="47" spans="1:14" hidden="1" x14ac:dyDescent="0.5">
      <c r="A47" s="230" t="str">
        <f>A32</f>
        <v>รวมทั้งหมด</v>
      </c>
      <c r="C47" s="395">
        <f>C32</f>
        <v>230</v>
      </c>
      <c r="D47" s="395">
        <f>D32</f>
        <v>261</v>
      </c>
      <c r="E47" s="395">
        <f>E32</f>
        <v>491</v>
      </c>
      <c r="F47" s="395"/>
    </row>
    <row r="48" spans="1:14" hidden="1" x14ac:dyDescent="0.5"/>
    <row r="49" hidden="1" x14ac:dyDescent="0.5"/>
  </sheetData>
  <mergeCells count="105">
    <mergeCell ref="G28:I29"/>
    <mergeCell ref="A28:A29"/>
    <mergeCell ref="C28:C29"/>
    <mergeCell ref="D28:D29"/>
    <mergeCell ref="E28:E29"/>
    <mergeCell ref="F28:F29"/>
    <mergeCell ref="G30:I31"/>
    <mergeCell ref="A30:A31"/>
    <mergeCell ref="C30:C31"/>
    <mergeCell ref="D30:D31"/>
    <mergeCell ref="E30:E31"/>
    <mergeCell ref="F30:F31"/>
    <mergeCell ref="G6:G7"/>
    <mergeCell ref="G4:G5"/>
    <mergeCell ref="I6:I7"/>
    <mergeCell ref="H6:H7"/>
    <mergeCell ref="H4:H5"/>
    <mergeCell ref="I4:I5"/>
    <mergeCell ref="I8:I9"/>
    <mergeCell ref="G14:G15"/>
    <mergeCell ref="H14:H15"/>
    <mergeCell ref="I14:I15"/>
    <mergeCell ref="G12:G13"/>
    <mergeCell ref="G10:G11"/>
    <mergeCell ref="G8:G9"/>
    <mergeCell ref="H12:H13"/>
    <mergeCell ref="H10:H11"/>
    <mergeCell ref="H8:H9"/>
    <mergeCell ref="I10:I11"/>
    <mergeCell ref="I12:I13"/>
    <mergeCell ref="F4:F5"/>
    <mergeCell ref="F6:F7"/>
    <mergeCell ref="F8:F9"/>
    <mergeCell ref="F10:F11"/>
    <mergeCell ref="F26:F27"/>
    <mergeCell ref="E12:E13"/>
    <mergeCell ref="E8:E9"/>
    <mergeCell ref="F12:F13"/>
    <mergeCell ref="F18:F19"/>
    <mergeCell ref="F22:F23"/>
    <mergeCell ref="G32:I32"/>
    <mergeCell ref="A4:A5"/>
    <mergeCell ref="A6:A7"/>
    <mergeCell ref="A8:A9"/>
    <mergeCell ref="A10:A11"/>
    <mergeCell ref="A12:A13"/>
    <mergeCell ref="A14:A15"/>
    <mergeCell ref="A16:A17"/>
    <mergeCell ref="C4:C5"/>
    <mergeCell ref="C6:C7"/>
    <mergeCell ref="C8:C9"/>
    <mergeCell ref="C10:C11"/>
    <mergeCell ref="C12:C13"/>
    <mergeCell ref="C14:C15"/>
    <mergeCell ref="D14:D15"/>
    <mergeCell ref="D16:D17"/>
    <mergeCell ref="A32:B32"/>
    <mergeCell ref="G26:I27"/>
    <mergeCell ref="G20:I21"/>
    <mergeCell ref="G22:I23"/>
    <mergeCell ref="F24:F25"/>
    <mergeCell ref="F20:F21"/>
    <mergeCell ref="D26:D27"/>
    <mergeCell ref="E26:E27"/>
    <mergeCell ref="C26:C27"/>
    <mergeCell ref="A18:A19"/>
    <mergeCell ref="C18:C19"/>
    <mergeCell ref="A22:A23"/>
    <mergeCell ref="C22:C23"/>
    <mergeCell ref="D4:D5"/>
    <mergeCell ref="D6:D7"/>
    <mergeCell ref="D8:D9"/>
    <mergeCell ref="D10:D11"/>
    <mergeCell ref="D12:D13"/>
    <mergeCell ref="A24:A25"/>
    <mergeCell ref="C24:C25"/>
    <mergeCell ref="D24:D25"/>
    <mergeCell ref="A26:A27"/>
    <mergeCell ref="A20:A21"/>
    <mergeCell ref="C20:C21"/>
    <mergeCell ref="D20:D21"/>
    <mergeCell ref="G16:I17"/>
    <mergeCell ref="G18:I19"/>
    <mergeCell ref="G24:I25"/>
    <mergeCell ref="A1:C1"/>
    <mergeCell ref="G2:I3"/>
    <mergeCell ref="F2:F3"/>
    <mergeCell ref="E16:E17"/>
    <mergeCell ref="E14:E15"/>
    <mergeCell ref="D18:D19"/>
    <mergeCell ref="E18:E19"/>
    <mergeCell ref="D22:D23"/>
    <mergeCell ref="E22:E23"/>
    <mergeCell ref="F14:F15"/>
    <mergeCell ref="F16:F17"/>
    <mergeCell ref="E4:E5"/>
    <mergeCell ref="A2:A3"/>
    <mergeCell ref="B2:B3"/>
    <mergeCell ref="C2:D2"/>
    <mergeCell ref="E2:E3"/>
    <mergeCell ref="C16:C17"/>
    <mergeCell ref="E24:E25"/>
    <mergeCell ref="E20:E21"/>
    <mergeCell ref="E6:E7"/>
    <mergeCell ref="E10:E11"/>
  </mergeCells>
  <phoneticPr fontId="3" type="noConversion"/>
  <printOptions horizontalCentered="1"/>
  <pageMargins left="0.55118110236220474" right="0.35433070866141736" top="0.59055118110236227" bottom="0.39370078740157483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54"/>
  <sheetViews>
    <sheetView topLeftCell="A30" zoomScale="120" zoomScaleNormal="120" workbookViewId="0">
      <selection activeCell="Z91" sqref="Z91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169" t="s">
        <v>55</v>
      </c>
      <c r="C1" s="170"/>
      <c r="D1" s="171"/>
      <c r="E1" s="172" t="str">
        <f>'ยอด ม.5'!D1</f>
        <v xml:space="preserve">      ภาคเรียนที่ 1  ปีการศึกษา 2569</v>
      </c>
      <c r="F1" s="14"/>
      <c r="M1" s="12" t="s">
        <v>25</v>
      </c>
      <c r="R1" s="12" t="str">
        <f>'ยอด ม.5'!B6</f>
        <v>นางสินีนาถ  งามสง่า</v>
      </c>
    </row>
    <row r="2" spans="1:40" s="12" customFormat="1" ht="18" customHeight="1" x14ac:dyDescent="0.5">
      <c r="B2" s="173" t="s">
        <v>46</v>
      </c>
      <c r="C2" s="170"/>
      <c r="D2" s="171"/>
      <c r="E2" s="172" t="s">
        <v>57</v>
      </c>
      <c r="M2" s="12" t="s">
        <v>47</v>
      </c>
      <c r="R2" s="12" t="str">
        <f>'ยอด ม.5'!B7</f>
        <v xml:space="preserve">นายทวิพงศ์  ศรีสุวรรณ  </v>
      </c>
    </row>
    <row r="3" spans="1:40" s="13" customFormat="1" ht="17.25" customHeight="1" x14ac:dyDescent="0.5">
      <c r="A3" s="14" t="s">
        <v>71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174" t="s">
        <v>49</v>
      </c>
      <c r="W4" s="804">
        <f>'ยอด ม.5'!F6</f>
        <v>733</v>
      </c>
      <c r="X4" s="804"/>
    </row>
    <row r="5" spans="1:40" s="79" customFormat="1" ht="18" customHeight="1" x14ac:dyDescent="0.5">
      <c r="A5" s="805" t="s">
        <v>0</v>
      </c>
      <c r="B5" s="807" t="s">
        <v>1</v>
      </c>
      <c r="C5" s="809" t="s">
        <v>2</v>
      </c>
      <c r="D5" s="811" t="s">
        <v>9</v>
      </c>
      <c r="E5" s="813" t="s">
        <v>4</v>
      </c>
      <c r="F5" s="805" t="s">
        <v>3</v>
      </c>
      <c r="G5" s="176"/>
      <c r="H5" s="177"/>
      <c r="I5" s="177"/>
      <c r="J5" s="177"/>
      <c r="K5" s="177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9"/>
      <c r="X5" s="186"/>
      <c r="Y5" s="187"/>
    </row>
    <row r="6" spans="1:40" s="79" customFormat="1" ht="18" customHeight="1" x14ac:dyDescent="0.5">
      <c r="A6" s="806"/>
      <c r="B6" s="808"/>
      <c r="C6" s="810"/>
      <c r="D6" s="812"/>
      <c r="E6" s="814"/>
      <c r="F6" s="815"/>
      <c r="G6" s="188"/>
      <c r="H6" s="182"/>
      <c r="I6" s="182"/>
      <c r="J6" s="182"/>
      <c r="K6" s="182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4"/>
      <c r="X6" s="189"/>
      <c r="Y6" s="190"/>
    </row>
    <row r="7" spans="1:40" s="2" customFormat="1" ht="15.75" customHeight="1" x14ac:dyDescent="0.5">
      <c r="A7" s="15">
        <v>1</v>
      </c>
      <c r="B7" s="16">
        <v>42725</v>
      </c>
      <c r="C7" s="17" t="s">
        <v>100</v>
      </c>
      <c r="D7" s="18" t="s">
        <v>269</v>
      </c>
      <c r="E7" s="19" t="s">
        <v>270</v>
      </c>
      <c r="F7" s="20" t="s">
        <v>16</v>
      </c>
      <c r="G7" s="480"/>
      <c r="H7" s="126"/>
      <c r="I7" s="21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</row>
    <row r="8" spans="1:40" s="2" customFormat="1" ht="15.75" customHeight="1" x14ac:dyDescent="0.5">
      <c r="A8" s="61">
        <v>2</v>
      </c>
      <c r="B8" s="225">
        <v>42758</v>
      </c>
      <c r="C8" s="46" t="s">
        <v>100</v>
      </c>
      <c r="D8" s="59" t="s">
        <v>271</v>
      </c>
      <c r="E8" s="60" t="s">
        <v>149</v>
      </c>
      <c r="F8" s="224" t="s">
        <v>17</v>
      </c>
      <c r="G8" s="481"/>
      <c r="H8" s="145"/>
      <c r="I8" s="51"/>
      <c r="J8" s="51"/>
      <c r="K8" s="51"/>
      <c r="L8" s="51"/>
      <c r="M8" s="51"/>
      <c r="N8" s="51"/>
      <c r="O8" s="51"/>
      <c r="P8" s="50"/>
      <c r="Q8" s="50"/>
      <c r="R8" s="50"/>
      <c r="S8" s="50"/>
      <c r="T8" s="50"/>
      <c r="U8" s="50"/>
      <c r="V8" s="50"/>
      <c r="W8" s="50"/>
      <c r="X8" s="51"/>
      <c r="Y8" s="300"/>
    </row>
    <row r="9" spans="1:40" s="2" customFormat="1" ht="16.149999999999999" customHeight="1" x14ac:dyDescent="0.5">
      <c r="A9" s="24">
        <v>3</v>
      </c>
      <c r="B9" s="25">
        <v>42763</v>
      </c>
      <c r="C9" s="26" t="s">
        <v>100</v>
      </c>
      <c r="D9" s="27" t="s">
        <v>136</v>
      </c>
      <c r="E9" s="28" t="s">
        <v>272</v>
      </c>
      <c r="F9" s="24" t="s">
        <v>13</v>
      </c>
      <c r="G9" s="71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</row>
    <row r="10" spans="1:40" s="2" customFormat="1" ht="16.149999999999999" customHeight="1" x14ac:dyDescent="0.5">
      <c r="A10" s="24">
        <v>4</v>
      </c>
      <c r="B10" s="25">
        <v>42768</v>
      </c>
      <c r="C10" s="26" t="s">
        <v>100</v>
      </c>
      <c r="D10" s="27" t="s">
        <v>222</v>
      </c>
      <c r="E10" s="28" t="s">
        <v>189</v>
      </c>
      <c r="F10" s="24" t="s">
        <v>14</v>
      </c>
      <c r="G10" s="71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</row>
    <row r="11" spans="1:40" s="2" customFormat="1" ht="16.149999999999999" customHeight="1" x14ac:dyDescent="0.5">
      <c r="A11" s="34">
        <v>5</v>
      </c>
      <c r="B11" s="35">
        <v>42769</v>
      </c>
      <c r="C11" s="36" t="s">
        <v>100</v>
      </c>
      <c r="D11" s="37" t="s">
        <v>273</v>
      </c>
      <c r="E11" s="38" t="s">
        <v>274</v>
      </c>
      <c r="F11" s="34" t="s">
        <v>15</v>
      </c>
      <c r="G11" s="72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63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42770</v>
      </c>
      <c r="C12" s="17" t="s">
        <v>100</v>
      </c>
      <c r="D12" s="18" t="s">
        <v>275</v>
      </c>
      <c r="E12" s="19" t="s">
        <v>276</v>
      </c>
      <c r="F12" s="15" t="s">
        <v>16</v>
      </c>
      <c r="G12" s="77"/>
      <c r="H12" s="44"/>
      <c r="I12" s="44"/>
      <c r="J12" s="44"/>
      <c r="K12" s="44"/>
      <c r="L12" s="44"/>
      <c r="M12" s="44"/>
      <c r="N12" s="44"/>
      <c r="O12" s="44"/>
      <c r="P12" s="22"/>
      <c r="Q12" s="22"/>
      <c r="R12" s="22"/>
      <c r="S12" s="22"/>
      <c r="T12" s="22"/>
      <c r="U12" s="22"/>
      <c r="V12" s="22"/>
      <c r="W12" s="22"/>
      <c r="X12" s="21"/>
      <c r="Y12" s="23"/>
      <c r="AB12" s="10"/>
      <c r="AK12" s="9"/>
      <c r="AM12" s="9"/>
      <c r="AN12" s="3"/>
    </row>
    <row r="13" spans="1:40" s="2" customFormat="1" ht="16.149999999999999" customHeight="1" x14ac:dyDescent="0.5">
      <c r="A13" s="61">
        <v>7</v>
      </c>
      <c r="B13" s="299">
        <v>42794</v>
      </c>
      <c r="C13" s="192" t="s">
        <v>100</v>
      </c>
      <c r="D13" s="193" t="s">
        <v>277</v>
      </c>
      <c r="E13" s="194" t="s">
        <v>214</v>
      </c>
      <c r="F13" s="306" t="s">
        <v>17</v>
      </c>
      <c r="G13" s="144"/>
      <c r="H13" s="145"/>
      <c r="I13" s="145"/>
      <c r="J13" s="145"/>
      <c r="K13" s="145"/>
      <c r="L13" s="145"/>
      <c r="M13" s="145"/>
      <c r="N13" s="145"/>
      <c r="O13" s="145"/>
      <c r="P13" s="148"/>
      <c r="Q13" s="469"/>
      <c r="R13" s="469"/>
      <c r="S13" s="469"/>
      <c r="T13" s="469"/>
      <c r="U13" s="469"/>
      <c r="V13" s="469"/>
      <c r="W13" s="469"/>
      <c r="X13" s="145"/>
      <c r="Y13" s="470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42796</v>
      </c>
      <c r="C14" s="26" t="s">
        <v>100</v>
      </c>
      <c r="D14" s="27" t="s">
        <v>271</v>
      </c>
      <c r="E14" s="28" t="s">
        <v>278</v>
      </c>
      <c r="F14" s="24" t="s">
        <v>13</v>
      </c>
      <c r="G14" s="71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25">
        <v>42803</v>
      </c>
      <c r="C15" s="26" t="s">
        <v>100</v>
      </c>
      <c r="D15" s="27" t="s">
        <v>279</v>
      </c>
      <c r="E15" s="28" t="s">
        <v>280</v>
      </c>
      <c r="F15" s="24" t="s">
        <v>14</v>
      </c>
      <c r="G15" s="71"/>
      <c r="H15" s="29"/>
      <c r="I15" s="29"/>
      <c r="J15" s="29"/>
      <c r="K15" s="29"/>
      <c r="L15" s="29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35">
        <v>42826</v>
      </c>
      <c r="C16" s="36" t="s">
        <v>100</v>
      </c>
      <c r="D16" s="37" t="s">
        <v>104</v>
      </c>
      <c r="E16" s="38" t="s">
        <v>281</v>
      </c>
      <c r="F16" s="34" t="s">
        <v>15</v>
      </c>
      <c r="G16" s="72"/>
      <c r="H16" s="39"/>
      <c r="I16" s="39"/>
      <c r="J16" s="39"/>
      <c r="K16" s="39"/>
      <c r="L16" s="471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63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16">
        <v>42902</v>
      </c>
      <c r="C17" s="17" t="s">
        <v>100</v>
      </c>
      <c r="D17" s="18" t="s">
        <v>282</v>
      </c>
      <c r="E17" s="19" t="s">
        <v>283</v>
      </c>
      <c r="F17" s="15" t="s">
        <v>16</v>
      </c>
      <c r="G17" s="77"/>
      <c r="H17" s="44"/>
      <c r="I17" s="44"/>
      <c r="J17" s="44"/>
      <c r="K17" s="44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AB17" s="10"/>
      <c r="AK17" s="9"/>
      <c r="AM17" s="9"/>
      <c r="AN17" s="3"/>
    </row>
    <row r="18" spans="1:40" s="2" customFormat="1" ht="16.149999999999999" customHeight="1" x14ac:dyDescent="0.5">
      <c r="A18" s="61">
        <v>12</v>
      </c>
      <c r="B18" s="225">
        <v>42915</v>
      </c>
      <c r="C18" s="46" t="s">
        <v>100</v>
      </c>
      <c r="D18" s="59" t="s">
        <v>284</v>
      </c>
      <c r="E18" s="60" t="s">
        <v>285</v>
      </c>
      <c r="F18" s="224" t="s">
        <v>17</v>
      </c>
      <c r="G18" s="74"/>
      <c r="H18" s="51"/>
      <c r="I18" s="51"/>
      <c r="J18" s="51"/>
      <c r="K18" s="51"/>
      <c r="L18" s="49"/>
      <c r="M18" s="49"/>
      <c r="N18" s="49"/>
      <c r="O18" s="49"/>
      <c r="P18" s="50"/>
      <c r="Q18" s="50"/>
      <c r="R18" s="50"/>
      <c r="S18" s="50"/>
      <c r="T18" s="50"/>
      <c r="U18" s="50"/>
      <c r="V18" s="50"/>
      <c r="W18" s="50"/>
      <c r="X18" s="51"/>
      <c r="Y18" s="300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25">
        <v>43000</v>
      </c>
      <c r="C19" s="26" t="s">
        <v>100</v>
      </c>
      <c r="D19" s="27" t="s">
        <v>286</v>
      </c>
      <c r="E19" s="28" t="s">
        <v>287</v>
      </c>
      <c r="F19" s="24" t="s">
        <v>13</v>
      </c>
      <c r="G19" s="71"/>
      <c r="H19" s="29"/>
      <c r="I19" s="29"/>
      <c r="J19" s="29"/>
      <c r="K19" s="29"/>
      <c r="L19" s="31"/>
      <c r="M19" s="31"/>
      <c r="N19" s="31"/>
      <c r="O19" s="31"/>
      <c r="P19" s="30"/>
      <c r="Q19" s="30"/>
      <c r="R19" s="30"/>
      <c r="S19" s="30"/>
      <c r="T19" s="30"/>
      <c r="U19" s="30"/>
      <c r="V19" s="30"/>
      <c r="W19" s="30"/>
      <c r="X19" s="31"/>
      <c r="Y19" s="3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25">
        <v>43083</v>
      </c>
      <c r="C20" s="26" t="s">
        <v>100</v>
      </c>
      <c r="D20" s="45" t="s">
        <v>288</v>
      </c>
      <c r="E20" s="28" t="s">
        <v>116</v>
      </c>
      <c r="F20" s="24" t="s">
        <v>14</v>
      </c>
      <c r="G20" s="71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5">
        <v>43162</v>
      </c>
      <c r="C21" s="36" t="s">
        <v>100</v>
      </c>
      <c r="D21" s="37" t="s">
        <v>289</v>
      </c>
      <c r="E21" s="38" t="s">
        <v>290</v>
      </c>
      <c r="F21" s="34" t="s">
        <v>15</v>
      </c>
      <c r="G21" s="72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63"/>
      <c r="AB21" s="10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16">
        <v>44998</v>
      </c>
      <c r="C22" s="17" t="s">
        <v>100</v>
      </c>
      <c r="D22" s="18" t="s">
        <v>291</v>
      </c>
      <c r="E22" s="19" t="s">
        <v>292</v>
      </c>
      <c r="F22" s="15" t="s">
        <v>13</v>
      </c>
      <c r="G22" s="77"/>
      <c r="H22" s="44"/>
      <c r="I22" s="44"/>
      <c r="J22" s="44"/>
      <c r="K22" s="44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22"/>
      <c r="X22" s="21"/>
      <c r="Y22" s="23"/>
      <c r="AB22" s="10"/>
      <c r="AK22" s="9"/>
      <c r="AM22" s="9"/>
      <c r="AN22" s="3"/>
    </row>
    <row r="23" spans="1:40" s="2" customFormat="1" ht="16.149999999999999" customHeight="1" x14ac:dyDescent="0.5">
      <c r="A23" s="61">
        <v>17</v>
      </c>
      <c r="B23" s="383">
        <v>42745</v>
      </c>
      <c r="C23" s="46" t="s">
        <v>106</v>
      </c>
      <c r="D23" s="59" t="s">
        <v>293</v>
      </c>
      <c r="E23" s="60" t="s">
        <v>294</v>
      </c>
      <c r="F23" s="224" t="s">
        <v>14</v>
      </c>
      <c r="G23" s="74"/>
      <c r="H23" s="51"/>
      <c r="I23" s="51"/>
      <c r="J23" s="51"/>
      <c r="K23" s="51"/>
      <c r="L23" s="49"/>
      <c r="M23" s="49"/>
      <c r="N23" s="49"/>
      <c r="O23" s="49"/>
      <c r="P23" s="50"/>
      <c r="Q23" s="50"/>
      <c r="R23" s="50"/>
      <c r="S23" s="50"/>
      <c r="T23" s="50"/>
      <c r="U23" s="50"/>
      <c r="V23" s="50"/>
      <c r="W23" s="50"/>
      <c r="X23" s="51"/>
      <c r="Y23" s="300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25">
        <v>42771</v>
      </c>
      <c r="C24" s="26" t="s">
        <v>106</v>
      </c>
      <c r="D24" s="27" t="s">
        <v>295</v>
      </c>
      <c r="E24" s="28" t="s">
        <v>296</v>
      </c>
      <c r="F24" s="24" t="s">
        <v>15</v>
      </c>
      <c r="G24" s="71"/>
      <c r="H24" s="29"/>
      <c r="I24" s="29"/>
      <c r="J24" s="29"/>
      <c r="K24" s="29"/>
      <c r="L24" s="31"/>
      <c r="M24" s="31"/>
      <c r="N24" s="31"/>
      <c r="O24" s="31"/>
      <c r="P24" s="30"/>
      <c r="Q24" s="30"/>
      <c r="R24" s="30"/>
      <c r="S24" s="30"/>
      <c r="T24" s="30"/>
      <c r="U24" s="30"/>
      <c r="V24" s="30"/>
      <c r="W24" s="30"/>
      <c r="X24" s="31"/>
      <c r="Y24" s="3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25">
        <v>42773</v>
      </c>
      <c r="C25" s="26" t="s">
        <v>106</v>
      </c>
      <c r="D25" s="27" t="s">
        <v>156</v>
      </c>
      <c r="E25" s="28" t="s">
        <v>297</v>
      </c>
      <c r="F25" s="24" t="s">
        <v>16</v>
      </c>
      <c r="G25" s="472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3"/>
      <c r="AB25" s="10"/>
      <c r="AK25" s="9"/>
      <c r="AM25" s="9"/>
      <c r="AN25" s="3"/>
    </row>
    <row r="26" spans="1:40" s="2" customFormat="1" ht="16.149999999999999" customHeight="1" x14ac:dyDescent="0.5">
      <c r="A26" s="34">
        <v>20</v>
      </c>
      <c r="B26" s="35">
        <v>42778</v>
      </c>
      <c r="C26" s="36" t="s">
        <v>106</v>
      </c>
      <c r="D26" s="37" t="s">
        <v>195</v>
      </c>
      <c r="E26" s="38" t="s">
        <v>298</v>
      </c>
      <c r="F26" s="34" t="s">
        <v>17</v>
      </c>
      <c r="G26" s="72"/>
      <c r="H26" s="39"/>
      <c r="I26" s="3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63"/>
      <c r="AB26" s="10"/>
      <c r="AK26" s="9"/>
      <c r="AM26" s="9"/>
      <c r="AN26" s="3"/>
    </row>
    <row r="27" spans="1:40" s="2" customFormat="1" ht="16.5" customHeight="1" x14ac:dyDescent="0.5">
      <c r="A27" s="15">
        <v>21</v>
      </c>
      <c r="B27" s="16">
        <v>42785</v>
      </c>
      <c r="C27" s="17" t="s">
        <v>106</v>
      </c>
      <c r="D27" s="18" t="s">
        <v>299</v>
      </c>
      <c r="E27" s="19" t="s">
        <v>300</v>
      </c>
      <c r="F27" s="15" t="s">
        <v>13</v>
      </c>
      <c r="G27" s="77"/>
      <c r="H27" s="44"/>
      <c r="I27" s="44"/>
      <c r="J27" s="44"/>
      <c r="K27" s="44"/>
      <c r="L27" s="44"/>
      <c r="M27" s="44"/>
      <c r="N27" s="44"/>
      <c r="O27" s="44"/>
      <c r="P27" s="22"/>
      <c r="Q27" s="22"/>
      <c r="R27" s="22"/>
      <c r="S27" s="22"/>
      <c r="T27" s="22"/>
      <c r="U27" s="22"/>
      <c r="V27" s="22"/>
      <c r="W27" s="22"/>
      <c r="X27" s="21"/>
      <c r="Y27" s="23"/>
      <c r="AB27" s="10"/>
      <c r="AK27" s="9"/>
      <c r="AM27" s="9"/>
      <c r="AN27" s="3"/>
    </row>
    <row r="28" spans="1:40" s="2" customFormat="1" ht="16.149999999999999" customHeight="1" x14ac:dyDescent="0.5">
      <c r="A28" s="61">
        <v>22</v>
      </c>
      <c r="B28" s="225">
        <v>42808</v>
      </c>
      <c r="C28" s="46" t="s">
        <v>106</v>
      </c>
      <c r="D28" s="47" t="s">
        <v>301</v>
      </c>
      <c r="E28" s="48" t="s">
        <v>302</v>
      </c>
      <c r="F28" s="224" t="s">
        <v>14</v>
      </c>
      <c r="G28" s="74"/>
      <c r="H28" s="51"/>
      <c r="I28" s="51"/>
      <c r="J28" s="51"/>
      <c r="K28" s="51"/>
      <c r="L28" s="49"/>
      <c r="M28" s="49"/>
      <c r="N28" s="49"/>
      <c r="O28" s="49"/>
      <c r="P28" s="50"/>
      <c r="Q28" s="50"/>
      <c r="R28" s="50"/>
      <c r="S28" s="50"/>
      <c r="T28" s="50"/>
      <c r="U28" s="50"/>
      <c r="V28" s="50"/>
      <c r="W28" s="50"/>
      <c r="X28" s="51"/>
      <c r="Y28" s="300"/>
      <c r="AB28" s="10"/>
      <c r="AK28" s="9"/>
      <c r="AM28" s="9"/>
      <c r="AN28" s="3"/>
    </row>
    <row r="29" spans="1:40" s="2" customFormat="1" ht="15.95" customHeight="1" x14ac:dyDescent="0.5">
      <c r="A29" s="24">
        <v>23</v>
      </c>
      <c r="B29" s="25">
        <v>42818</v>
      </c>
      <c r="C29" s="53" t="s">
        <v>106</v>
      </c>
      <c r="D29" s="27" t="s">
        <v>303</v>
      </c>
      <c r="E29" s="28" t="s">
        <v>304</v>
      </c>
      <c r="F29" s="24" t="s">
        <v>15</v>
      </c>
      <c r="G29" s="71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3"/>
    </row>
    <row r="30" spans="1:40" s="2" customFormat="1" ht="16.149999999999999" customHeight="1" x14ac:dyDescent="0.5">
      <c r="A30" s="24">
        <v>24</v>
      </c>
      <c r="B30" s="25">
        <v>42819</v>
      </c>
      <c r="C30" s="26" t="s">
        <v>106</v>
      </c>
      <c r="D30" s="54" t="s">
        <v>157</v>
      </c>
      <c r="E30" s="55" t="s">
        <v>305</v>
      </c>
      <c r="F30" s="24" t="s">
        <v>16</v>
      </c>
      <c r="G30" s="71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3"/>
    </row>
    <row r="31" spans="1:40" s="2" customFormat="1" ht="16.149999999999999" customHeight="1" x14ac:dyDescent="0.5">
      <c r="A31" s="34">
        <v>25</v>
      </c>
      <c r="B31" s="35">
        <v>42844</v>
      </c>
      <c r="C31" s="36" t="s">
        <v>106</v>
      </c>
      <c r="D31" s="37" t="s">
        <v>306</v>
      </c>
      <c r="E31" s="38" t="s">
        <v>307</v>
      </c>
      <c r="F31" s="34" t="s">
        <v>17</v>
      </c>
      <c r="G31" s="72"/>
      <c r="H31" s="39"/>
      <c r="I31" s="39"/>
      <c r="J31" s="39"/>
      <c r="K31" s="39"/>
      <c r="L31" s="39"/>
      <c r="M31" s="39"/>
      <c r="N31" s="39"/>
      <c r="O31" s="39"/>
      <c r="P31" s="40"/>
      <c r="Q31" s="40"/>
      <c r="R31" s="40"/>
      <c r="S31" s="40"/>
      <c r="T31" s="40"/>
      <c r="U31" s="40"/>
      <c r="V31" s="40"/>
      <c r="W31" s="40"/>
      <c r="X31" s="41"/>
      <c r="Y31" s="63"/>
      <c r="AB31" s="10"/>
      <c r="AK31" s="9"/>
      <c r="AM31" s="9"/>
      <c r="AN31" s="3"/>
    </row>
    <row r="32" spans="1:40" s="2" customFormat="1" ht="16.149999999999999" customHeight="1" x14ac:dyDescent="0.5">
      <c r="A32" s="15">
        <v>26</v>
      </c>
      <c r="B32" s="16">
        <v>42845</v>
      </c>
      <c r="C32" s="17" t="s">
        <v>106</v>
      </c>
      <c r="D32" s="18" t="s">
        <v>308</v>
      </c>
      <c r="E32" s="19" t="s">
        <v>309</v>
      </c>
      <c r="F32" s="15" t="s">
        <v>13</v>
      </c>
      <c r="G32" s="77"/>
      <c r="H32" s="44"/>
      <c r="I32" s="44"/>
      <c r="J32" s="44"/>
      <c r="K32" s="44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AB32" s="10"/>
      <c r="AK32" s="9"/>
      <c r="AM32" s="9"/>
      <c r="AN32" s="3"/>
    </row>
    <row r="33" spans="1:40" s="2" customFormat="1" ht="16.149999999999999" customHeight="1" x14ac:dyDescent="0.5">
      <c r="A33" s="61">
        <v>27</v>
      </c>
      <c r="B33" s="225">
        <v>42852</v>
      </c>
      <c r="C33" s="46" t="s">
        <v>106</v>
      </c>
      <c r="D33" s="59" t="s">
        <v>310</v>
      </c>
      <c r="E33" s="60" t="s">
        <v>311</v>
      </c>
      <c r="F33" s="224" t="s">
        <v>14</v>
      </c>
      <c r="G33" s="74"/>
      <c r="H33" s="51"/>
      <c r="I33" s="51"/>
      <c r="J33" s="51"/>
      <c r="K33" s="51"/>
      <c r="L33" s="49"/>
      <c r="M33" s="49"/>
      <c r="N33" s="49"/>
      <c r="O33" s="49"/>
      <c r="P33" s="50"/>
      <c r="Q33" s="50"/>
      <c r="R33" s="50"/>
      <c r="S33" s="50"/>
      <c r="T33" s="50"/>
      <c r="U33" s="50"/>
      <c r="V33" s="50"/>
      <c r="W33" s="50"/>
      <c r="X33" s="51"/>
      <c r="Y33" s="300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25">
        <v>42899</v>
      </c>
      <c r="C34" s="26" t="s">
        <v>106</v>
      </c>
      <c r="D34" s="27" t="s">
        <v>312</v>
      </c>
      <c r="E34" s="28" t="s">
        <v>313</v>
      </c>
      <c r="F34" s="24" t="s">
        <v>15</v>
      </c>
      <c r="G34" s="71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25">
        <v>42938</v>
      </c>
      <c r="C35" s="26" t="s">
        <v>106</v>
      </c>
      <c r="D35" s="27" t="s">
        <v>314</v>
      </c>
      <c r="E35" s="28" t="s">
        <v>315</v>
      </c>
      <c r="F35" s="24" t="s">
        <v>16</v>
      </c>
      <c r="G35" s="71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AB35" s="10"/>
      <c r="AK35" s="9"/>
      <c r="AM35" s="9"/>
      <c r="AN35" s="3"/>
    </row>
    <row r="36" spans="1:40" s="2" customFormat="1" ht="16.149999999999999" customHeight="1" x14ac:dyDescent="0.5">
      <c r="A36" s="34">
        <v>30</v>
      </c>
      <c r="B36" s="35">
        <v>42939</v>
      </c>
      <c r="C36" s="36" t="s">
        <v>106</v>
      </c>
      <c r="D36" s="37" t="s">
        <v>316</v>
      </c>
      <c r="E36" s="38" t="s">
        <v>240</v>
      </c>
      <c r="F36" s="34" t="s">
        <v>17</v>
      </c>
      <c r="G36" s="72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63"/>
      <c r="AB36" s="10"/>
      <c r="AK36" s="9"/>
      <c r="AM36" s="9"/>
      <c r="AN36" s="3"/>
    </row>
    <row r="37" spans="1:40" s="2" customFormat="1" ht="16.350000000000001" customHeight="1" x14ac:dyDescent="0.5">
      <c r="A37" s="61">
        <v>31</v>
      </c>
      <c r="B37" s="225">
        <v>43015</v>
      </c>
      <c r="C37" s="46" t="s">
        <v>106</v>
      </c>
      <c r="D37" s="59" t="s">
        <v>317</v>
      </c>
      <c r="E37" s="60" t="s">
        <v>318</v>
      </c>
      <c r="F37" s="61" t="s">
        <v>13</v>
      </c>
      <c r="G37" s="76"/>
      <c r="H37" s="49"/>
      <c r="I37" s="49"/>
      <c r="J37" s="49"/>
      <c r="K37" s="49"/>
      <c r="L37" s="49"/>
      <c r="M37" s="49"/>
      <c r="N37" s="49"/>
      <c r="O37" s="49"/>
      <c r="P37" s="50"/>
      <c r="Q37" s="50"/>
      <c r="R37" s="50"/>
      <c r="S37" s="50"/>
      <c r="T37" s="50"/>
      <c r="U37" s="50"/>
      <c r="V37" s="50"/>
      <c r="W37" s="50"/>
      <c r="X37" s="51"/>
      <c r="Y37" s="300"/>
      <c r="AB37" s="10"/>
      <c r="AK37" s="9"/>
      <c r="AM37" s="9"/>
      <c r="AN37" s="3"/>
    </row>
    <row r="38" spans="1:40" s="2" customFormat="1" ht="16.149999999999999" customHeight="1" x14ac:dyDescent="0.5">
      <c r="A38" s="61">
        <v>32</v>
      </c>
      <c r="B38" s="225">
        <v>44999</v>
      </c>
      <c r="C38" s="46" t="s">
        <v>106</v>
      </c>
      <c r="D38" s="59" t="s">
        <v>319</v>
      </c>
      <c r="E38" s="60" t="s">
        <v>173</v>
      </c>
      <c r="F38" s="61" t="s">
        <v>14</v>
      </c>
      <c r="G38" s="76"/>
      <c r="H38" s="49"/>
      <c r="I38" s="49"/>
      <c r="J38" s="49"/>
      <c r="K38" s="49"/>
      <c r="L38" s="49"/>
      <c r="M38" s="49"/>
      <c r="N38" s="49"/>
      <c r="O38" s="49"/>
      <c r="P38" s="50"/>
      <c r="Q38" s="50"/>
      <c r="R38" s="50"/>
      <c r="S38" s="50"/>
      <c r="T38" s="50"/>
      <c r="U38" s="50"/>
      <c r="V38" s="50"/>
      <c r="W38" s="50"/>
      <c r="X38" s="51"/>
      <c r="Y38" s="300"/>
    </row>
    <row r="39" spans="1:40" s="2" customFormat="1" ht="16.149999999999999" customHeight="1" x14ac:dyDescent="0.5">
      <c r="A39" s="24">
        <v>33</v>
      </c>
      <c r="B39" s="360">
        <v>45000</v>
      </c>
      <c r="C39" s="26" t="s">
        <v>106</v>
      </c>
      <c r="D39" s="27" t="s">
        <v>320</v>
      </c>
      <c r="E39" s="28" t="s">
        <v>321</v>
      </c>
      <c r="F39" s="24" t="s">
        <v>15</v>
      </c>
      <c r="G39" s="71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3"/>
    </row>
    <row r="40" spans="1:40" s="2" customFormat="1" ht="16.149999999999999" customHeight="1" x14ac:dyDescent="0.5">
      <c r="A40" s="24">
        <v>34</v>
      </c>
      <c r="B40" s="360">
        <v>45001</v>
      </c>
      <c r="C40" s="26" t="s">
        <v>106</v>
      </c>
      <c r="D40" s="27" t="s">
        <v>322</v>
      </c>
      <c r="E40" s="28" t="s">
        <v>323</v>
      </c>
      <c r="F40" s="24" t="s">
        <v>16</v>
      </c>
      <c r="G40" s="71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3"/>
      <c r="AB40" s="10"/>
      <c r="AK40" s="9"/>
      <c r="AM40" s="9"/>
      <c r="AN40" s="3"/>
    </row>
    <row r="41" spans="1:40" s="2" customFormat="1" ht="16.149999999999999" customHeight="1" x14ac:dyDescent="0.5">
      <c r="A41" s="34"/>
      <c r="B41" s="361"/>
      <c r="C41" s="36"/>
      <c r="D41" s="37"/>
      <c r="E41" s="38"/>
      <c r="F41" s="34"/>
      <c r="G41" s="72"/>
      <c r="H41" s="39"/>
      <c r="I41" s="39"/>
      <c r="J41" s="39"/>
      <c r="K41" s="39"/>
      <c r="L41" s="39"/>
      <c r="M41" s="39"/>
      <c r="N41" s="39"/>
      <c r="O41" s="39"/>
      <c r="P41" s="40"/>
      <c r="Q41" s="40"/>
      <c r="R41" s="40"/>
      <c r="S41" s="40"/>
      <c r="T41" s="40"/>
      <c r="U41" s="40"/>
      <c r="V41" s="40"/>
      <c r="W41" s="40"/>
      <c r="X41" s="41"/>
      <c r="Y41" s="63"/>
      <c r="AB41" s="10"/>
      <c r="AK41" s="9"/>
      <c r="AM41" s="9"/>
      <c r="AN41" s="3"/>
    </row>
    <row r="42" spans="1:40" s="2" customFormat="1" ht="16.5" hidden="1" customHeight="1" x14ac:dyDescent="0.5">
      <c r="A42" s="335"/>
      <c r="B42" s="568"/>
      <c r="C42" s="390"/>
      <c r="D42" s="391"/>
      <c r="E42" s="392"/>
      <c r="F42" s="335"/>
      <c r="G42" s="393"/>
      <c r="H42" s="336"/>
      <c r="I42" s="336"/>
      <c r="J42" s="336"/>
      <c r="K42" s="336"/>
      <c r="L42" s="336"/>
      <c r="M42" s="336"/>
      <c r="N42" s="336"/>
      <c r="O42" s="336"/>
      <c r="P42" s="337"/>
      <c r="Q42" s="337"/>
      <c r="R42" s="337"/>
      <c r="S42" s="337"/>
      <c r="T42" s="337"/>
      <c r="U42" s="337"/>
      <c r="V42" s="337"/>
      <c r="W42" s="337"/>
      <c r="X42" s="338"/>
      <c r="Y42" s="339"/>
      <c r="AB42" s="10"/>
      <c r="AK42" s="9"/>
      <c r="AM42" s="9"/>
      <c r="AN42" s="3"/>
    </row>
    <row r="43" spans="1:40" s="2" customFormat="1" ht="6" customHeight="1" x14ac:dyDescent="0.5">
      <c r="A43" s="65"/>
      <c r="B43" s="349"/>
      <c r="C43" s="350"/>
      <c r="D43" s="351"/>
      <c r="E43" s="351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4"/>
      <c r="Q43" s="64"/>
      <c r="R43" s="64"/>
      <c r="S43" s="64"/>
      <c r="T43" s="64"/>
      <c r="U43" s="64"/>
      <c r="V43" s="64"/>
      <c r="W43" s="64"/>
      <c r="X43" s="352"/>
      <c r="Y43" s="353"/>
      <c r="AB43" s="10"/>
      <c r="AK43" s="9"/>
      <c r="AM43" s="9"/>
      <c r="AN43" s="3"/>
    </row>
    <row r="44" spans="1:40" s="2" customFormat="1" ht="16.149999999999999" customHeight="1" x14ac:dyDescent="0.5">
      <c r="A44" s="64"/>
      <c r="B44" s="68" t="s">
        <v>24</v>
      </c>
      <c r="C44" s="65"/>
      <c r="E44" s="65">
        <f>I44+O44</f>
        <v>34</v>
      </c>
      <c r="F44" s="66" t="s">
        <v>6</v>
      </c>
      <c r="G44" s="68" t="s">
        <v>11</v>
      </c>
      <c r="H44" s="68"/>
      <c r="I44" s="65">
        <f>COUNTIF($C$7:$C$42,"ช")</f>
        <v>16</v>
      </c>
      <c r="J44" s="64"/>
      <c r="K44" s="67" t="s">
        <v>8</v>
      </c>
      <c r="L44" s="68"/>
      <c r="M44" s="343" t="s">
        <v>7</v>
      </c>
      <c r="N44" s="343"/>
      <c r="O44" s="65">
        <f>COUNTIF($C$7:$C$42,"ญ")</f>
        <v>18</v>
      </c>
      <c r="P44" s="64"/>
      <c r="Q44" s="67" t="s">
        <v>8</v>
      </c>
      <c r="X44" s="64"/>
      <c r="Y44" s="64"/>
    </row>
    <row r="45" spans="1:40" s="206" customFormat="1" ht="17.100000000000001" hidden="1" customHeight="1" x14ac:dyDescent="0.5">
      <c r="A45" s="201"/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</row>
    <row r="46" spans="1:40" s="203" customFormat="1" ht="15" hidden="1" customHeight="1" x14ac:dyDescent="0.5">
      <c r="A46" s="201"/>
      <c r="B46" s="377"/>
      <c r="C46" s="201"/>
      <c r="D46" s="378" t="s">
        <v>13</v>
      </c>
      <c r="E46" s="378">
        <f>COUNTIF($F$7:$F$42,"แดง")</f>
        <v>7</v>
      </c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</row>
    <row r="47" spans="1:40" s="203" customFormat="1" ht="15" hidden="1" customHeight="1" x14ac:dyDescent="0.5">
      <c r="A47" s="201"/>
      <c r="B47" s="377"/>
      <c r="C47" s="201"/>
      <c r="D47" s="378" t="s">
        <v>14</v>
      </c>
      <c r="E47" s="378">
        <f>COUNTIF($F$7:$F$42,"เหลือง")</f>
        <v>7</v>
      </c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</row>
    <row r="48" spans="1:40" s="203" customFormat="1" ht="15" hidden="1" customHeight="1" x14ac:dyDescent="0.5">
      <c r="A48" s="201"/>
      <c r="B48" s="377"/>
      <c r="C48" s="201"/>
      <c r="D48" s="378" t="s">
        <v>15</v>
      </c>
      <c r="E48" s="378">
        <f>COUNTIF($F$7:$F$42,"น้ำเงิน")</f>
        <v>7</v>
      </c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</row>
    <row r="49" spans="1:25" s="203" customFormat="1" ht="15" hidden="1" customHeight="1" x14ac:dyDescent="0.5">
      <c r="A49" s="201"/>
      <c r="B49" s="377"/>
      <c r="C49" s="201"/>
      <c r="D49" s="378" t="s">
        <v>16</v>
      </c>
      <c r="E49" s="378">
        <f>COUNTIF($F$7:$F$42,"ม่วง")</f>
        <v>7</v>
      </c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</row>
    <row r="50" spans="1:25" s="203" customFormat="1" ht="15" hidden="1" customHeight="1" x14ac:dyDescent="0.5">
      <c r="A50" s="201"/>
      <c r="B50" s="377"/>
      <c r="C50" s="201"/>
      <c r="D50" s="378" t="s">
        <v>17</v>
      </c>
      <c r="E50" s="378">
        <f>COUNTIF($F$7:$F$42,"ฟ้า")</f>
        <v>6</v>
      </c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</row>
    <row r="51" spans="1:25" s="203" customFormat="1" ht="15" hidden="1" customHeight="1" x14ac:dyDescent="0.5">
      <c r="A51" s="201"/>
      <c r="B51" s="377"/>
      <c r="C51" s="201"/>
      <c r="D51" s="378" t="s">
        <v>5</v>
      </c>
      <c r="E51" s="378">
        <f>SUM(E46:E50)</f>
        <v>34</v>
      </c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</row>
    <row r="52" spans="1:25" s="203" customFormat="1" ht="15" customHeight="1" x14ac:dyDescent="0.5">
      <c r="B52" s="202"/>
      <c r="C52" s="204"/>
      <c r="D52" s="164"/>
      <c r="E52" s="164"/>
    </row>
    <row r="54" spans="1:25" ht="15" customHeight="1" x14ac:dyDescent="0.5">
      <c r="C54" s="7"/>
      <c r="D54" s="8"/>
      <c r="E54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48"/>
  <sheetViews>
    <sheetView topLeftCell="A23" zoomScale="120" zoomScaleNormal="120" workbookViewId="0">
      <selection activeCell="O24" sqref="O24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169" t="s">
        <v>55</v>
      </c>
      <c r="C1" s="170"/>
      <c r="D1" s="171"/>
      <c r="E1" s="172" t="str">
        <f>'ยอด ม.5'!D1</f>
        <v xml:space="preserve">      ภาคเรียนที่ 1  ปีการศึกษา 2569</v>
      </c>
      <c r="F1" s="14"/>
      <c r="M1" s="12" t="s">
        <v>25</v>
      </c>
      <c r="R1" s="12" t="str">
        <f>'ยอด ม.5'!B8</f>
        <v>นางวนัสนันท์  ศรีสุวรรณ</v>
      </c>
    </row>
    <row r="2" spans="1:40" s="12" customFormat="1" ht="18" customHeight="1" x14ac:dyDescent="0.5">
      <c r="B2" s="173" t="s">
        <v>46</v>
      </c>
      <c r="C2" s="170"/>
      <c r="D2" s="171"/>
      <c r="E2" s="172" t="s">
        <v>58</v>
      </c>
      <c r="M2" s="12" t="s">
        <v>47</v>
      </c>
      <c r="R2" s="12" t="str">
        <f>'ยอด ม.5'!B9</f>
        <v>Mr.Lawrence Galia Labitos</v>
      </c>
    </row>
    <row r="3" spans="1:40" s="13" customFormat="1" ht="17.25" customHeight="1" x14ac:dyDescent="0.5">
      <c r="A3" s="14" t="s">
        <v>70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174" t="s">
        <v>49</v>
      </c>
      <c r="W4" s="804">
        <f>'ยอด ม.5'!F8</f>
        <v>748</v>
      </c>
      <c r="X4" s="804"/>
    </row>
    <row r="5" spans="1:40" s="79" customFormat="1" ht="18" customHeight="1" x14ac:dyDescent="0.5">
      <c r="A5" s="805" t="s">
        <v>0</v>
      </c>
      <c r="B5" s="807" t="s">
        <v>1</v>
      </c>
      <c r="C5" s="809" t="s">
        <v>2</v>
      </c>
      <c r="D5" s="811" t="s">
        <v>9</v>
      </c>
      <c r="E5" s="813" t="s">
        <v>4</v>
      </c>
      <c r="F5" s="805" t="s">
        <v>3</v>
      </c>
      <c r="G5" s="176"/>
      <c r="H5" s="177"/>
      <c r="I5" s="177"/>
      <c r="J5" s="177"/>
      <c r="K5" s="177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9"/>
      <c r="X5" s="186"/>
      <c r="Y5" s="187"/>
    </row>
    <row r="6" spans="1:40" s="79" customFormat="1" ht="18" customHeight="1" x14ac:dyDescent="0.5">
      <c r="A6" s="806"/>
      <c r="B6" s="808"/>
      <c r="C6" s="810"/>
      <c r="D6" s="812"/>
      <c r="E6" s="814"/>
      <c r="F6" s="815"/>
      <c r="G6" s="188"/>
      <c r="H6" s="182"/>
      <c r="I6" s="182"/>
      <c r="J6" s="182"/>
      <c r="K6" s="182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4"/>
      <c r="X6" s="189"/>
      <c r="Y6" s="190"/>
    </row>
    <row r="7" spans="1:40" s="2" customFormat="1" ht="15.75" customHeight="1" x14ac:dyDescent="0.5">
      <c r="A7" s="15">
        <v>1</v>
      </c>
      <c r="B7" s="16">
        <v>42722</v>
      </c>
      <c r="C7" s="17" t="s">
        <v>100</v>
      </c>
      <c r="D7" s="18" t="s">
        <v>324</v>
      </c>
      <c r="E7" s="19" t="s">
        <v>325</v>
      </c>
      <c r="F7" s="20" t="s">
        <v>17</v>
      </c>
      <c r="G7" s="70"/>
      <c r="H7" s="21"/>
      <c r="I7" s="21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</row>
    <row r="8" spans="1:40" s="2" customFormat="1" ht="16.149999999999999" customHeight="1" x14ac:dyDescent="0.5">
      <c r="A8" s="24">
        <v>2</v>
      </c>
      <c r="B8" s="25">
        <v>42723</v>
      </c>
      <c r="C8" s="26" t="s">
        <v>100</v>
      </c>
      <c r="D8" s="27" t="s">
        <v>326</v>
      </c>
      <c r="E8" s="28" t="s">
        <v>327</v>
      </c>
      <c r="F8" s="24" t="s">
        <v>13</v>
      </c>
      <c r="G8" s="71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3"/>
    </row>
    <row r="9" spans="1:40" s="2" customFormat="1" ht="16.149999999999999" customHeight="1" x14ac:dyDescent="0.5">
      <c r="A9" s="24">
        <v>3</v>
      </c>
      <c r="B9" s="25">
        <v>42727</v>
      </c>
      <c r="C9" s="26" t="s">
        <v>100</v>
      </c>
      <c r="D9" s="27" t="s">
        <v>146</v>
      </c>
      <c r="E9" s="28" t="s">
        <v>328</v>
      </c>
      <c r="F9" s="24" t="s">
        <v>14</v>
      </c>
      <c r="G9" s="71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</row>
    <row r="10" spans="1:40" s="2" customFormat="1" ht="16.149999999999999" customHeight="1" x14ac:dyDescent="0.5">
      <c r="A10" s="24">
        <v>4</v>
      </c>
      <c r="B10" s="25">
        <v>42729</v>
      </c>
      <c r="C10" s="26" t="s">
        <v>100</v>
      </c>
      <c r="D10" s="27" t="s">
        <v>329</v>
      </c>
      <c r="E10" s="28" t="s">
        <v>330</v>
      </c>
      <c r="F10" s="24" t="s">
        <v>15</v>
      </c>
      <c r="G10" s="71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35">
        <v>42732</v>
      </c>
      <c r="C11" s="36" t="s">
        <v>100</v>
      </c>
      <c r="D11" s="37" t="s">
        <v>331</v>
      </c>
      <c r="E11" s="38" t="s">
        <v>332</v>
      </c>
      <c r="F11" s="34" t="s">
        <v>16</v>
      </c>
      <c r="G11" s="72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3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42733</v>
      </c>
      <c r="C12" s="17" t="s">
        <v>100</v>
      </c>
      <c r="D12" s="18" t="s">
        <v>333</v>
      </c>
      <c r="E12" s="19" t="s">
        <v>334</v>
      </c>
      <c r="F12" s="20" t="s">
        <v>17</v>
      </c>
      <c r="G12" s="70"/>
      <c r="H12" s="21"/>
      <c r="I12" s="21"/>
      <c r="J12" s="2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1"/>
      <c r="Y12" s="23"/>
      <c r="AB12" s="10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25">
        <v>42734</v>
      </c>
      <c r="C13" s="26" t="s">
        <v>100</v>
      </c>
      <c r="D13" s="27" t="s">
        <v>335</v>
      </c>
      <c r="E13" s="28" t="s">
        <v>336</v>
      </c>
      <c r="F13" s="24" t="s">
        <v>13</v>
      </c>
      <c r="G13" s="71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3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42738</v>
      </c>
      <c r="C14" s="26" t="s">
        <v>100</v>
      </c>
      <c r="D14" s="27" t="s">
        <v>112</v>
      </c>
      <c r="E14" s="28" t="s">
        <v>337</v>
      </c>
      <c r="F14" s="24" t="s">
        <v>14</v>
      </c>
      <c r="G14" s="71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25">
        <v>42739</v>
      </c>
      <c r="C15" s="26" t="s">
        <v>100</v>
      </c>
      <c r="D15" s="27" t="s">
        <v>154</v>
      </c>
      <c r="E15" s="28" t="s">
        <v>338</v>
      </c>
      <c r="F15" s="24" t="s">
        <v>15</v>
      </c>
      <c r="G15" s="71"/>
      <c r="H15" s="29"/>
      <c r="I15" s="29"/>
      <c r="J15" s="29"/>
      <c r="K15" s="29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35">
        <v>42754</v>
      </c>
      <c r="C16" s="36" t="s">
        <v>100</v>
      </c>
      <c r="D16" s="37" t="s">
        <v>128</v>
      </c>
      <c r="E16" s="38" t="s">
        <v>339</v>
      </c>
      <c r="F16" s="34" t="s">
        <v>16</v>
      </c>
      <c r="G16" s="72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3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16">
        <v>42762</v>
      </c>
      <c r="C17" s="17" t="s">
        <v>100</v>
      </c>
      <c r="D17" s="18" t="s">
        <v>340</v>
      </c>
      <c r="E17" s="19" t="s">
        <v>341</v>
      </c>
      <c r="F17" s="20" t="s">
        <v>17</v>
      </c>
      <c r="G17" s="70"/>
      <c r="H17" s="21"/>
      <c r="I17" s="21"/>
      <c r="J17" s="2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25">
        <v>42764</v>
      </c>
      <c r="C18" s="26" t="s">
        <v>100</v>
      </c>
      <c r="D18" s="27" t="s">
        <v>342</v>
      </c>
      <c r="E18" s="28" t="s">
        <v>343</v>
      </c>
      <c r="F18" s="24" t="s">
        <v>13</v>
      </c>
      <c r="G18" s="71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3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25">
        <v>42797</v>
      </c>
      <c r="C19" s="26" t="s">
        <v>100</v>
      </c>
      <c r="D19" s="45" t="s">
        <v>333</v>
      </c>
      <c r="E19" s="28" t="s">
        <v>344</v>
      </c>
      <c r="F19" s="24" t="s">
        <v>15</v>
      </c>
      <c r="G19" s="71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25">
        <v>42804</v>
      </c>
      <c r="C20" s="26" t="s">
        <v>100</v>
      </c>
      <c r="D20" s="27" t="s">
        <v>345</v>
      </c>
      <c r="E20" s="28" t="s">
        <v>346</v>
      </c>
      <c r="F20" s="24" t="s">
        <v>16</v>
      </c>
      <c r="G20" s="71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5">
        <v>42827</v>
      </c>
      <c r="C21" s="36" t="s">
        <v>100</v>
      </c>
      <c r="D21" s="37" t="s">
        <v>347</v>
      </c>
      <c r="E21" s="38" t="s">
        <v>348</v>
      </c>
      <c r="F21" s="34" t="s">
        <v>17</v>
      </c>
      <c r="G21" s="72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3"/>
      <c r="AB21" s="10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16">
        <v>42839</v>
      </c>
      <c r="C22" s="17" t="s">
        <v>100</v>
      </c>
      <c r="D22" s="18" t="s">
        <v>349</v>
      </c>
      <c r="E22" s="19" t="s">
        <v>350</v>
      </c>
      <c r="F22" s="20" t="s">
        <v>13</v>
      </c>
      <c r="G22" s="70"/>
      <c r="H22" s="21"/>
      <c r="I22" s="21"/>
      <c r="J22" s="21"/>
      <c r="K22" s="21"/>
      <c r="L22" s="44"/>
      <c r="M22" s="44"/>
      <c r="N22" s="44"/>
      <c r="O22" s="44"/>
      <c r="P22" s="159"/>
      <c r="Q22" s="22"/>
      <c r="R22" s="22"/>
      <c r="S22" s="22"/>
      <c r="T22" s="22"/>
      <c r="U22" s="22"/>
      <c r="V22" s="22"/>
      <c r="W22" s="22"/>
      <c r="X22" s="21"/>
      <c r="Y22" s="23"/>
      <c r="AB22" s="10"/>
      <c r="AK22" s="9"/>
      <c r="AM22" s="9"/>
      <c r="AN22" s="3"/>
    </row>
    <row r="23" spans="1:40" s="2" customFormat="1" ht="16.149999999999999" customHeight="1" x14ac:dyDescent="0.5">
      <c r="A23" s="24">
        <v>17</v>
      </c>
      <c r="B23" s="25">
        <v>43156</v>
      </c>
      <c r="C23" s="26" t="s">
        <v>100</v>
      </c>
      <c r="D23" s="27" t="s">
        <v>352</v>
      </c>
      <c r="E23" s="28" t="s">
        <v>353</v>
      </c>
      <c r="F23" s="24" t="s">
        <v>15</v>
      </c>
      <c r="G23" s="71"/>
      <c r="H23" s="29"/>
      <c r="I23" s="29"/>
      <c r="J23" s="29"/>
      <c r="K23" s="29"/>
      <c r="L23" s="31"/>
      <c r="M23" s="31"/>
      <c r="N23" s="31"/>
      <c r="O23" s="31"/>
      <c r="P23" s="160"/>
      <c r="Q23" s="30"/>
      <c r="R23" s="30"/>
      <c r="S23" s="30"/>
      <c r="T23" s="30"/>
      <c r="U23" s="30"/>
      <c r="V23" s="30"/>
      <c r="W23" s="30"/>
      <c r="X23" s="31"/>
      <c r="Y23" s="33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25">
        <v>45002</v>
      </c>
      <c r="C24" s="26" t="s">
        <v>100</v>
      </c>
      <c r="D24" s="27" t="s">
        <v>146</v>
      </c>
      <c r="E24" s="28" t="s">
        <v>354</v>
      </c>
      <c r="F24" s="24" t="s">
        <v>16</v>
      </c>
      <c r="G24" s="71"/>
      <c r="H24" s="29"/>
      <c r="I24" s="29"/>
      <c r="J24" s="29"/>
      <c r="K24" s="29"/>
      <c r="L24" s="29"/>
      <c r="M24" s="29"/>
      <c r="N24" s="29"/>
      <c r="O24" s="29"/>
      <c r="P24" s="160"/>
      <c r="Q24" s="30"/>
      <c r="R24" s="30"/>
      <c r="S24" s="30"/>
      <c r="T24" s="30"/>
      <c r="U24" s="30"/>
      <c r="V24" s="30"/>
      <c r="W24" s="30"/>
      <c r="X24" s="31"/>
      <c r="Y24" s="3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25">
        <v>45003</v>
      </c>
      <c r="C25" s="26" t="s">
        <v>100</v>
      </c>
      <c r="D25" s="27" t="s">
        <v>355</v>
      </c>
      <c r="E25" s="28" t="s">
        <v>356</v>
      </c>
      <c r="F25" s="24" t="s">
        <v>17</v>
      </c>
      <c r="G25" s="71"/>
      <c r="H25" s="29"/>
      <c r="I25" s="29"/>
      <c r="J25" s="29"/>
      <c r="K25" s="29"/>
      <c r="L25" s="29"/>
      <c r="M25" s="29"/>
      <c r="N25" s="29"/>
      <c r="O25" s="29"/>
      <c r="P25" s="160"/>
      <c r="Q25" s="30"/>
      <c r="R25" s="30"/>
      <c r="S25" s="30"/>
      <c r="T25" s="30"/>
      <c r="U25" s="30"/>
      <c r="V25" s="30"/>
      <c r="W25" s="30"/>
      <c r="X25" s="31"/>
      <c r="Y25" s="33"/>
      <c r="AB25" s="10"/>
      <c r="AK25" s="9"/>
      <c r="AM25" s="9"/>
      <c r="AN25" s="3"/>
    </row>
    <row r="26" spans="1:40" s="2" customFormat="1" ht="16.5" customHeight="1" x14ac:dyDescent="0.5">
      <c r="A26" s="34">
        <v>20</v>
      </c>
      <c r="B26" s="35">
        <v>45004</v>
      </c>
      <c r="C26" s="36" t="s">
        <v>100</v>
      </c>
      <c r="D26" s="37" t="s">
        <v>357</v>
      </c>
      <c r="E26" s="38" t="s">
        <v>358</v>
      </c>
      <c r="F26" s="34" t="s">
        <v>13</v>
      </c>
      <c r="G26" s="72"/>
      <c r="H26" s="39"/>
      <c r="I26" s="39"/>
      <c r="J26" s="39"/>
      <c r="K26" s="39"/>
      <c r="L26" s="39"/>
      <c r="M26" s="39"/>
      <c r="N26" s="39"/>
      <c r="O26" s="39"/>
      <c r="P26" s="161"/>
      <c r="Q26" s="40"/>
      <c r="R26" s="40"/>
      <c r="S26" s="40"/>
      <c r="T26" s="40"/>
      <c r="U26" s="40"/>
      <c r="V26" s="40"/>
      <c r="W26" s="40"/>
      <c r="X26" s="41"/>
      <c r="Y26" s="43"/>
      <c r="AB26" s="10"/>
      <c r="AK26" s="9"/>
      <c r="AM26" s="9"/>
      <c r="AN26" s="3"/>
    </row>
    <row r="27" spans="1:40" s="2" customFormat="1" ht="16.149999999999999" customHeight="1" x14ac:dyDescent="0.5">
      <c r="A27" s="15">
        <v>21</v>
      </c>
      <c r="B27" s="16">
        <v>42743</v>
      </c>
      <c r="C27" s="46" t="s">
        <v>106</v>
      </c>
      <c r="D27" s="47" t="s">
        <v>126</v>
      </c>
      <c r="E27" s="48" t="s">
        <v>359</v>
      </c>
      <c r="F27" s="20" t="s">
        <v>14</v>
      </c>
      <c r="G27" s="74"/>
      <c r="H27" s="51"/>
      <c r="I27" s="51"/>
      <c r="J27" s="51"/>
      <c r="K27" s="51"/>
      <c r="L27" s="49"/>
      <c r="M27" s="49"/>
      <c r="N27" s="49"/>
      <c r="O27" s="49"/>
      <c r="P27" s="162"/>
      <c r="Q27" s="50"/>
      <c r="R27" s="50"/>
      <c r="S27" s="50"/>
      <c r="T27" s="50"/>
      <c r="U27" s="50"/>
      <c r="V27" s="50"/>
      <c r="W27" s="50"/>
      <c r="X27" s="51"/>
      <c r="Y27" s="23"/>
      <c r="AB27" s="10"/>
      <c r="AK27" s="9"/>
      <c r="AM27" s="9"/>
      <c r="AN27" s="3"/>
    </row>
    <row r="28" spans="1:40" s="2" customFormat="1" ht="16.149999999999999" customHeight="1" x14ac:dyDescent="0.5">
      <c r="A28" s="24">
        <v>22</v>
      </c>
      <c r="B28" s="25">
        <v>42744</v>
      </c>
      <c r="C28" s="53" t="s">
        <v>106</v>
      </c>
      <c r="D28" s="27" t="s">
        <v>360</v>
      </c>
      <c r="E28" s="28" t="s">
        <v>361</v>
      </c>
      <c r="F28" s="24" t="s">
        <v>15</v>
      </c>
      <c r="G28" s="71"/>
      <c r="H28" s="29"/>
      <c r="I28" s="29"/>
      <c r="J28" s="29"/>
      <c r="K28" s="29"/>
      <c r="L28" s="29"/>
      <c r="M28" s="29"/>
      <c r="N28" s="29"/>
      <c r="O28" s="29"/>
      <c r="P28" s="160"/>
      <c r="Q28" s="30"/>
      <c r="R28" s="30"/>
      <c r="S28" s="30"/>
      <c r="T28" s="30"/>
      <c r="U28" s="30"/>
      <c r="V28" s="30"/>
      <c r="W28" s="30"/>
      <c r="X28" s="31"/>
      <c r="Y28" s="33"/>
    </row>
    <row r="29" spans="1:40" s="2" customFormat="1" ht="16.149999999999999" customHeight="1" x14ac:dyDescent="0.5">
      <c r="A29" s="24">
        <v>23</v>
      </c>
      <c r="B29" s="25">
        <v>42746</v>
      </c>
      <c r="C29" s="26" t="s">
        <v>106</v>
      </c>
      <c r="D29" s="54" t="s">
        <v>362</v>
      </c>
      <c r="E29" s="55" t="s">
        <v>363</v>
      </c>
      <c r="F29" s="24" t="s">
        <v>16</v>
      </c>
      <c r="G29" s="71"/>
      <c r="H29" s="29"/>
      <c r="I29" s="29"/>
      <c r="J29" s="29"/>
      <c r="K29" s="29"/>
      <c r="L29" s="29"/>
      <c r="M29" s="29"/>
      <c r="N29" s="29"/>
      <c r="O29" s="29"/>
      <c r="P29" s="160"/>
      <c r="Q29" s="30"/>
      <c r="R29" s="30"/>
      <c r="S29" s="30"/>
      <c r="T29" s="30"/>
      <c r="U29" s="30"/>
      <c r="V29" s="30"/>
      <c r="W29" s="30"/>
      <c r="X29" s="31"/>
      <c r="Y29" s="33"/>
    </row>
    <row r="30" spans="1:40" s="2" customFormat="1" ht="16.149999999999999" customHeight="1" x14ac:dyDescent="0.5">
      <c r="A30" s="24">
        <v>24</v>
      </c>
      <c r="B30" s="25">
        <v>42774</v>
      </c>
      <c r="C30" s="26" t="s">
        <v>106</v>
      </c>
      <c r="D30" s="27" t="s">
        <v>364</v>
      </c>
      <c r="E30" s="28" t="s">
        <v>365</v>
      </c>
      <c r="F30" s="24" t="s">
        <v>17</v>
      </c>
      <c r="G30" s="71"/>
      <c r="H30" s="29"/>
      <c r="I30" s="29"/>
      <c r="J30" s="29"/>
      <c r="K30" s="29"/>
      <c r="L30" s="29"/>
      <c r="M30" s="29"/>
      <c r="N30" s="29"/>
      <c r="O30" s="29"/>
      <c r="P30" s="160"/>
      <c r="Q30" s="30"/>
      <c r="R30" s="30"/>
      <c r="S30" s="30"/>
      <c r="T30" s="30"/>
      <c r="U30" s="30"/>
      <c r="V30" s="30"/>
      <c r="W30" s="30"/>
      <c r="X30" s="31"/>
      <c r="Y30" s="33"/>
      <c r="AB30" s="10"/>
      <c r="AK30" s="9"/>
      <c r="AM30" s="9"/>
      <c r="AN30" s="3"/>
    </row>
    <row r="31" spans="1:40" s="2" customFormat="1" ht="16.149999999999999" customHeight="1" x14ac:dyDescent="0.5">
      <c r="A31" s="34">
        <v>25</v>
      </c>
      <c r="B31" s="35">
        <v>42775</v>
      </c>
      <c r="C31" s="154" t="s">
        <v>106</v>
      </c>
      <c r="D31" s="155" t="s">
        <v>366</v>
      </c>
      <c r="E31" s="156" t="s">
        <v>367</v>
      </c>
      <c r="F31" s="34" t="s">
        <v>13</v>
      </c>
      <c r="G31" s="157"/>
      <c r="H31" s="158"/>
      <c r="I31" s="56"/>
      <c r="J31" s="56"/>
      <c r="K31" s="56"/>
      <c r="L31" s="56"/>
      <c r="M31" s="56"/>
      <c r="N31" s="56"/>
      <c r="O31" s="56"/>
      <c r="P31" s="57"/>
      <c r="Q31" s="57"/>
      <c r="R31" s="57"/>
      <c r="S31" s="57"/>
      <c r="T31" s="57"/>
      <c r="U31" s="57"/>
      <c r="V31" s="57"/>
      <c r="W31" s="57"/>
      <c r="X31" s="58"/>
      <c r="Y31" s="43"/>
      <c r="AB31" s="10"/>
      <c r="AK31" s="9"/>
      <c r="AM31" s="9"/>
      <c r="AN31" s="3"/>
    </row>
    <row r="32" spans="1:40" s="2" customFormat="1" ht="16.149999999999999" customHeight="1" x14ac:dyDescent="0.5">
      <c r="A32" s="15">
        <v>26</v>
      </c>
      <c r="B32" s="16">
        <v>42776</v>
      </c>
      <c r="C32" s="17" t="s">
        <v>106</v>
      </c>
      <c r="D32" s="18" t="s">
        <v>368</v>
      </c>
      <c r="E32" s="19" t="s">
        <v>369</v>
      </c>
      <c r="F32" s="20" t="s">
        <v>14</v>
      </c>
      <c r="G32" s="70"/>
      <c r="H32" s="21"/>
      <c r="I32" s="21"/>
      <c r="J32" s="21"/>
      <c r="K32" s="21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25">
        <v>42779</v>
      </c>
      <c r="C33" s="26" t="s">
        <v>106</v>
      </c>
      <c r="D33" s="27" t="s">
        <v>195</v>
      </c>
      <c r="E33" s="28" t="s">
        <v>370</v>
      </c>
      <c r="F33" s="24" t="s">
        <v>15</v>
      </c>
      <c r="G33" s="71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3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25">
        <v>42784</v>
      </c>
      <c r="C34" s="26" t="s">
        <v>106</v>
      </c>
      <c r="D34" s="27" t="s">
        <v>371</v>
      </c>
      <c r="E34" s="28" t="s">
        <v>372</v>
      </c>
      <c r="F34" s="24" t="s">
        <v>16</v>
      </c>
      <c r="G34" s="71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AB34" s="10"/>
      <c r="AK34" s="9"/>
      <c r="AM34" s="9"/>
      <c r="AN34" s="3"/>
    </row>
    <row r="35" spans="1:40" s="2" customFormat="1" ht="16.149999999999999" customHeight="1" x14ac:dyDescent="0.5">
      <c r="A35" s="24"/>
      <c r="B35" s="127"/>
      <c r="C35" s="26"/>
      <c r="D35" s="27"/>
      <c r="E35" s="28"/>
      <c r="F35" s="24"/>
      <c r="G35" s="71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AB35" s="10"/>
      <c r="AK35" s="9"/>
      <c r="AM35" s="9"/>
      <c r="AN35" s="3"/>
    </row>
    <row r="36" spans="1:40" s="2" customFormat="1" ht="16.350000000000001" customHeight="1" x14ac:dyDescent="0.5">
      <c r="A36" s="34"/>
      <c r="B36" s="134"/>
      <c r="C36" s="36"/>
      <c r="D36" s="37"/>
      <c r="E36" s="38"/>
      <c r="F36" s="34"/>
      <c r="G36" s="72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63"/>
      <c r="AB36" s="10"/>
      <c r="AK36" s="9"/>
      <c r="AM36" s="9"/>
      <c r="AN36" s="3"/>
    </row>
    <row r="37" spans="1:40" s="2" customFormat="1" ht="6" customHeight="1" x14ac:dyDescent="0.5">
      <c r="A37" s="65"/>
      <c r="B37" s="394"/>
      <c r="C37" s="350"/>
      <c r="D37" s="351"/>
      <c r="E37" s="351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4"/>
      <c r="Q37" s="64"/>
      <c r="R37" s="64"/>
      <c r="S37" s="64"/>
      <c r="T37" s="64"/>
      <c r="U37" s="64"/>
      <c r="V37" s="64"/>
      <c r="W37" s="64"/>
      <c r="X37" s="352"/>
      <c r="Y37" s="353"/>
      <c r="AB37" s="10"/>
      <c r="AK37" s="9"/>
      <c r="AM37" s="9"/>
      <c r="AN37" s="3"/>
    </row>
    <row r="38" spans="1:40" s="2" customFormat="1" ht="16.149999999999999" customHeight="1" x14ac:dyDescent="0.5">
      <c r="A38" s="64"/>
      <c r="B38" s="68" t="s">
        <v>24</v>
      </c>
      <c r="C38" s="65"/>
      <c r="E38" s="65">
        <f>I38+O38</f>
        <v>28</v>
      </c>
      <c r="F38" s="66" t="s">
        <v>6</v>
      </c>
      <c r="G38" s="68" t="s">
        <v>11</v>
      </c>
      <c r="H38" s="68"/>
      <c r="I38" s="65">
        <f>COUNTIF($C$7:$C$36,"ช")</f>
        <v>20</v>
      </c>
      <c r="J38" s="64"/>
      <c r="K38" s="67" t="s">
        <v>8</v>
      </c>
      <c r="L38" s="68"/>
      <c r="M38" s="343" t="s">
        <v>7</v>
      </c>
      <c r="N38" s="343"/>
      <c r="O38" s="65">
        <f>COUNTIF($C$7:$C$36,"ญ")</f>
        <v>8</v>
      </c>
      <c r="P38" s="64"/>
      <c r="Q38" s="67" t="s">
        <v>8</v>
      </c>
      <c r="X38" s="64"/>
      <c r="Y38" s="64"/>
    </row>
    <row r="39" spans="1:40" s="206" customFormat="1" ht="17.100000000000001" hidden="1" customHeight="1" x14ac:dyDescent="0.5">
      <c r="A39" s="201"/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</row>
    <row r="40" spans="1:40" s="203" customFormat="1" ht="15" hidden="1" customHeight="1" x14ac:dyDescent="0.5">
      <c r="A40" s="201"/>
      <c r="B40" s="377"/>
      <c r="C40" s="201"/>
      <c r="D40" s="378" t="s">
        <v>13</v>
      </c>
      <c r="E40" s="378">
        <f>COUNTIF($F$7:$F$36,"แดง")</f>
        <v>6</v>
      </c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</row>
    <row r="41" spans="1:40" s="203" customFormat="1" ht="15" hidden="1" customHeight="1" x14ac:dyDescent="0.5">
      <c r="A41" s="201"/>
      <c r="B41" s="377"/>
      <c r="C41" s="201"/>
      <c r="D41" s="378" t="s">
        <v>14</v>
      </c>
      <c r="E41" s="378">
        <f>COUNTIF($F$7:$F$36,"เหลือง")</f>
        <v>4</v>
      </c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</row>
    <row r="42" spans="1:40" s="203" customFormat="1" ht="15" hidden="1" customHeight="1" x14ac:dyDescent="0.5">
      <c r="A42" s="201"/>
      <c r="B42" s="377"/>
      <c r="C42" s="201"/>
      <c r="D42" s="378" t="s">
        <v>15</v>
      </c>
      <c r="E42" s="378">
        <f>COUNTIF($F$7:$F$36,"น้ำเงิน")</f>
        <v>6</v>
      </c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</row>
    <row r="43" spans="1:40" s="203" customFormat="1" ht="15" hidden="1" customHeight="1" x14ac:dyDescent="0.5">
      <c r="A43" s="201"/>
      <c r="B43" s="377"/>
      <c r="C43" s="201"/>
      <c r="D43" s="378" t="s">
        <v>16</v>
      </c>
      <c r="E43" s="378">
        <f>COUNTIF($F$7:$F$36,"ม่วง")</f>
        <v>6</v>
      </c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</row>
    <row r="44" spans="1:40" s="203" customFormat="1" ht="15" hidden="1" customHeight="1" x14ac:dyDescent="0.5">
      <c r="A44" s="201"/>
      <c r="B44" s="377"/>
      <c r="C44" s="201"/>
      <c r="D44" s="378" t="s">
        <v>17</v>
      </c>
      <c r="E44" s="378">
        <f>COUNTIF($F$7:$F$36,"ฟ้า")</f>
        <v>6</v>
      </c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</row>
    <row r="45" spans="1:40" s="203" customFormat="1" ht="15" hidden="1" customHeight="1" x14ac:dyDescent="0.5">
      <c r="A45" s="201"/>
      <c r="B45" s="377"/>
      <c r="C45" s="201"/>
      <c r="D45" s="378" t="s">
        <v>5</v>
      </c>
      <c r="E45" s="378">
        <f>SUM(E40:E44)</f>
        <v>28</v>
      </c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</row>
    <row r="46" spans="1:40" s="203" customFormat="1" ht="15" customHeight="1" x14ac:dyDescent="0.5">
      <c r="B46" s="202"/>
      <c r="C46" s="204"/>
      <c r="D46" s="164"/>
      <c r="E46" s="164"/>
    </row>
    <row r="48" spans="1:40" ht="15" customHeight="1" x14ac:dyDescent="0.5">
      <c r="C48" s="7"/>
      <c r="D48" s="8"/>
      <c r="E48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54"/>
  <sheetViews>
    <sheetView topLeftCell="A30" zoomScale="120" zoomScaleNormal="120" workbookViewId="0">
      <selection activeCell="M60" sqref="M60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169" t="s">
        <v>55</v>
      </c>
      <c r="C1" s="170"/>
      <c r="D1" s="171"/>
      <c r="E1" s="172" t="str">
        <f>'ยอด ม.5'!D1</f>
        <v xml:space="preserve">      ภาคเรียนที่ 1  ปีการศึกษา 2569</v>
      </c>
      <c r="F1" s="14"/>
      <c r="M1" s="12" t="s">
        <v>25</v>
      </c>
      <c r="R1" s="12" t="str">
        <f>'ยอด ม.5'!B10</f>
        <v>นางสาวภัทรมน  อินไหม</v>
      </c>
    </row>
    <row r="2" spans="1:40" s="12" customFormat="1" ht="18" customHeight="1" x14ac:dyDescent="0.5">
      <c r="B2" s="173" t="s">
        <v>46</v>
      </c>
      <c r="C2" s="170"/>
      <c r="D2" s="171"/>
      <c r="E2" s="172" t="s">
        <v>59</v>
      </c>
      <c r="M2" s="12" t="s">
        <v>47</v>
      </c>
      <c r="R2" s="12" t="str">
        <f>'ยอด ม.5'!B11</f>
        <v>นายสมนึก อุบลรัตน์</v>
      </c>
    </row>
    <row r="3" spans="1:40" s="13" customFormat="1" ht="17.25" customHeight="1" x14ac:dyDescent="0.5">
      <c r="A3" s="14" t="s">
        <v>26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174" t="s">
        <v>49</v>
      </c>
      <c r="W4" s="804">
        <f>'ยอด ม.5'!F10</f>
        <v>747</v>
      </c>
      <c r="X4" s="804"/>
    </row>
    <row r="5" spans="1:40" s="79" customFormat="1" ht="18" customHeight="1" x14ac:dyDescent="0.5">
      <c r="A5" s="805" t="s">
        <v>0</v>
      </c>
      <c r="B5" s="807" t="s">
        <v>1</v>
      </c>
      <c r="C5" s="809" t="s">
        <v>2</v>
      </c>
      <c r="D5" s="811" t="s">
        <v>9</v>
      </c>
      <c r="E5" s="813" t="s">
        <v>4</v>
      </c>
      <c r="F5" s="805" t="s">
        <v>3</v>
      </c>
      <c r="G5" s="176"/>
      <c r="H5" s="177"/>
      <c r="I5" s="177"/>
      <c r="J5" s="177"/>
      <c r="K5" s="177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9"/>
      <c r="X5" s="186"/>
      <c r="Y5" s="187"/>
    </row>
    <row r="6" spans="1:40" s="79" customFormat="1" ht="18" customHeight="1" x14ac:dyDescent="0.5">
      <c r="A6" s="806"/>
      <c r="B6" s="808"/>
      <c r="C6" s="810"/>
      <c r="D6" s="812"/>
      <c r="E6" s="814"/>
      <c r="F6" s="815"/>
      <c r="G6" s="188"/>
      <c r="H6" s="182"/>
      <c r="I6" s="182"/>
      <c r="J6" s="182"/>
      <c r="K6" s="182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4"/>
      <c r="X6" s="189"/>
      <c r="Y6" s="190"/>
    </row>
    <row r="7" spans="1:40" s="2" customFormat="1" ht="15.75" customHeight="1" x14ac:dyDescent="0.5">
      <c r="A7" s="15">
        <v>1</v>
      </c>
      <c r="B7" s="120">
        <v>42793</v>
      </c>
      <c r="C7" s="121" t="s">
        <v>100</v>
      </c>
      <c r="D7" s="122" t="s">
        <v>373</v>
      </c>
      <c r="E7" s="123" t="s">
        <v>374</v>
      </c>
      <c r="F7" s="124" t="s">
        <v>17</v>
      </c>
      <c r="G7" s="125"/>
      <c r="H7" s="126"/>
      <c r="I7" s="126"/>
      <c r="J7" s="126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</row>
    <row r="8" spans="1:40" s="2" customFormat="1" ht="16.149999999999999" customHeight="1" x14ac:dyDescent="0.5">
      <c r="A8" s="24">
        <v>2</v>
      </c>
      <c r="B8" s="127">
        <v>42798</v>
      </c>
      <c r="C8" s="128" t="s">
        <v>100</v>
      </c>
      <c r="D8" s="129" t="s">
        <v>375</v>
      </c>
      <c r="E8" s="130" t="s">
        <v>376</v>
      </c>
      <c r="F8" s="131" t="s">
        <v>13</v>
      </c>
      <c r="G8" s="132"/>
      <c r="H8" s="133"/>
      <c r="I8" s="133"/>
      <c r="J8" s="133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3"/>
    </row>
    <row r="9" spans="1:40" s="2" customFormat="1" ht="16.149999999999999" customHeight="1" x14ac:dyDescent="0.5">
      <c r="A9" s="24">
        <v>3</v>
      </c>
      <c r="B9" s="127">
        <v>42805</v>
      </c>
      <c r="C9" s="128" t="s">
        <v>100</v>
      </c>
      <c r="D9" s="129" t="s">
        <v>377</v>
      </c>
      <c r="E9" s="130" t="s">
        <v>378</v>
      </c>
      <c r="F9" s="131" t="s">
        <v>14</v>
      </c>
      <c r="G9" s="132"/>
      <c r="H9" s="133"/>
      <c r="I9" s="133"/>
      <c r="J9" s="133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</row>
    <row r="10" spans="1:40" s="2" customFormat="1" ht="16.149999999999999" customHeight="1" x14ac:dyDescent="0.5">
      <c r="A10" s="24">
        <v>4</v>
      </c>
      <c r="B10" s="127">
        <v>42829</v>
      </c>
      <c r="C10" s="128" t="s">
        <v>100</v>
      </c>
      <c r="D10" s="129" t="s">
        <v>379</v>
      </c>
      <c r="E10" s="130" t="s">
        <v>380</v>
      </c>
      <c r="F10" s="131" t="s">
        <v>15</v>
      </c>
      <c r="G10" s="132"/>
      <c r="H10" s="133"/>
      <c r="I10" s="133"/>
      <c r="J10" s="133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134">
        <v>42838</v>
      </c>
      <c r="C11" s="135" t="s">
        <v>100</v>
      </c>
      <c r="D11" s="136" t="s">
        <v>381</v>
      </c>
      <c r="E11" s="137" t="s">
        <v>382</v>
      </c>
      <c r="F11" s="138" t="s">
        <v>16</v>
      </c>
      <c r="G11" s="139"/>
      <c r="H11" s="140"/>
      <c r="I11" s="140"/>
      <c r="J11" s="140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3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41">
        <v>42867</v>
      </c>
      <c r="C12" s="121" t="s">
        <v>100</v>
      </c>
      <c r="D12" s="122" t="s">
        <v>213</v>
      </c>
      <c r="E12" s="123" t="s">
        <v>383</v>
      </c>
      <c r="F12" s="124" t="s">
        <v>17</v>
      </c>
      <c r="G12" s="125"/>
      <c r="H12" s="126"/>
      <c r="I12" s="126"/>
      <c r="J12" s="126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1"/>
      <c r="Y12" s="23"/>
      <c r="AB12" s="10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127">
        <v>42906</v>
      </c>
      <c r="C13" s="128" t="s">
        <v>100</v>
      </c>
      <c r="D13" s="129" t="s">
        <v>384</v>
      </c>
      <c r="E13" s="130" t="s">
        <v>385</v>
      </c>
      <c r="F13" s="131" t="s">
        <v>13</v>
      </c>
      <c r="G13" s="132"/>
      <c r="H13" s="133"/>
      <c r="I13" s="133"/>
      <c r="J13" s="133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3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127">
        <v>43088</v>
      </c>
      <c r="C14" s="128" t="s">
        <v>100</v>
      </c>
      <c r="D14" s="129" t="s">
        <v>386</v>
      </c>
      <c r="E14" s="130" t="s">
        <v>387</v>
      </c>
      <c r="F14" s="131" t="s">
        <v>14</v>
      </c>
      <c r="G14" s="132"/>
      <c r="H14" s="133"/>
      <c r="I14" s="133"/>
      <c r="J14" s="133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127">
        <v>45005</v>
      </c>
      <c r="C15" s="128" t="s">
        <v>100</v>
      </c>
      <c r="D15" s="129" t="s">
        <v>388</v>
      </c>
      <c r="E15" s="130" t="s">
        <v>389</v>
      </c>
      <c r="F15" s="131" t="s">
        <v>15</v>
      </c>
      <c r="G15" s="142"/>
      <c r="H15" s="143"/>
      <c r="I15" s="143"/>
      <c r="J15" s="143"/>
      <c r="K15" s="115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134">
        <v>45006</v>
      </c>
      <c r="C16" s="135" t="s">
        <v>100</v>
      </c>
      <c r="D16" s="136" t="s">
        <v>329</v>
      </c>
      <c r="E16" s="137" t="s">
        <v>390</v>
      </c>
      <c r="F16" s="138" t="s">
        <v>16</v>
      </c>
      <c r="G16" s="139"/>
      <c r="H16" s="140"/>
      <c r="I16" s="140"/>
      <c r="J16" s="140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3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141">
        <v>45007</v>
      </c>
      <c r="C17" s="121" t="s">
        <v>100</v>
      </c>
      <c r="D17" s="122" t="s">
        <v>391</v>
      </c>
      <c r="E17" s="123" t="s">
        <v>148</v>
      </c>
      <c r="F17" s="124" t="s">
        <v>17</v>
      </c>
      <c r="G17" s="125"/>
      <c r="H17" s="126"/>
      <c r="I17" s="126"/>
      <c r="J17" s="126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362">
        <v>45008</v>
      </c>
      <c r="C18" s="128" t="s">
        <v>100</v>
      </c>
      <c r="D18" s="129" t="s">
        <v>392</v>
      </c>
      <c r="E18" s="130" t="s">
        <v>393</v>
      </c>
      <c r="F18" s="131" t="s">
        <v>13</v>
      </c>
      <c r="G18" s="132"/>
      <c r="H18" s="133"/>
      <c r="I18" s="133"/>
      <c r="J18" s="133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3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360">
        <v>45009</v>
      </c>
      <c r="C19" s="128" t="s">
        <v>100</v>
      </c>
      <c r="D19" s="191" t="s">
        <v>394</v>
      </c>
      <c r="E19" s="130" t="s">
        <v>395</v>
      </c>
      <c r="F19" s="131" t="s">
        <v>14</v>
      </c>
      <c r="G19" s="132"/>
      <c r="H19" s="133"/>
      <c r="I19" s="133"/>
      <c r="J19" s="133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362">
        <v>45010</v>
      </c>
      <c r="C20" s="128" t="s">
        <v>100</v>
      </c>
      <c r="D20" s="129" t="s">
        <v>396</v>
      </c>
      <c r="E20" s="130" t="s">
        <v>397</v>
      </c>
      <c r="F20" s="131" t="s">
        <v>15</v>
      </c>
      <c r="G20" s="132"/>
      <c r="H20" s="133"/>
      <c r="I20" s="133"/>
      <c r="J20" s="133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58">
        <v>42777</v>
      </c>
      <c r="C21" s="135" t="s">
        <v>106</v>
      </c>
      <c r="D21" s="136" t="s">
        <v>398</v>
      </c>
      <c r="E21" s="137" t="s">
        <v>399</v>
      </c>
      <c r="F21" s="138" t="s">
        <v>16</v>
      </c>
      <c r="G21" s="139"/>
      <c r="H21" s="140"/>
      <c r="I21" s="140"/>
      <c r="J21" s="140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3"/>
      <c r="AB21" s="10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363">
        <v>42782</v>
      </c>
      <c r="C22" s="121" t="s">
        <v>106</v>
      </c>
      <c r="D22" s="122" t="s">
        <v>400</v>
      </c>
      <c r="E22" s="123" t="s">
        <v>401</v>
      </c>
      <c r="F22" s="124" t="s">
        <v>17</v>
      </c>
      <c r="G22" s="125"/>
      <c r="H22" s="126"/>
      <c r="I22" s="126"/>
      <c r="J22" s="126"/>
      <c r="K22" s="21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22"/>
      <c r="X22" s="21"/>
      <c r="Y22" s="23"/>
      <c r="AB22" s="10"/>
      <c r="AK22" s="9"/>
      <c r="AM22" s="9"/>
      <c r="AN22" s="3"/>
    </row>
    <row r="23" spans="1:40" s="2" customFormat="1" ht="16.149999999999999" customHeight="1" x14ac:dyDescent="0.5">
      <c r="A23" s="24">
        <v>17</v>
      </c>
      <c r="B23" s="362">
        <v>42813</v>
      </c>
      <c r="C23" s="128" t="s">
        <v>106</v>
      </c>
      <c r="D23" s="129" t="s">
        <v>402</v>
      </c>
      <c r="E23" s="130" t="s">
        <v>403</v>
      </c>
      <c r="F23" s="131" t="s">
        <v>14</v>
      </c>
      <c r="G23" s="153"/>
      <c r="H23" s="133"/>
      <c r="I23" s="133"/>
      <c r="J23" s="133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3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362">
        <v>42814</v>
      </c>
      <c r="C24" s="128" t="s">
        <v>106</v>
      </c>
      <c r="D24" s="129" t="s">
        <v>404</v>
      </c>
      <c r="E24" s="130" t="s">
        <v>405</v>
      </c>
      <c r="F24" s="131" t="s">
        <v>15</v>
      </c>
      <c r="G24" s="132"/>
      <c r="H24" s="133"/>
      <c r="I24" s="133"/>
      <c r="J24" s="133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362">
        <v>42821</v>
      </c>
      <c r="C25" s="128" t="s">
        <v>106</v>
      </c>
      <c r="D25" s="129" t="s">
        <v>406</v>
      </c>
      <c r="E25" s="130" t="s">
        <v>407</v>
      </c>
      <c r="F25" s="131" t="s">
        <v>16</v>
      </c>
      <c r="G25" s="132"/>
      <c r="H25" s="133"/>
      <c r="I25" s="133"/>
      <c r="J25" s="133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3"/>
      <c r="AB25" s="10"/>
      <c r="AK25" s="9"/>
      <c r="AM25" s="9"/>
      <c r="AN25" s="3"/>
    </row>
    <row r="26" spans="1:40" s="2" customFormat="1" ht="16.5" customHeight="1" x14ac:dyDescent="0.5">
      <c r="A26" s="34">
        <v>20</v>
      </c>
      <c r="B26" s="358">
        <v>42881</v>
      </c>
      <c r="C26" s="135" t="s">
        <v>106</v>
      </c>
      <c r="D26" s="136" t="s">
        <v>408</v>
      </c>
      <c r="E26" s="137" t="s">
        <v>409</v>
      </c>
      <c r="F26" s="138" t="s">
        <v>17</v>
      </c>
      <c r="G26" s="139"/>
      <c r="H26" s="140"/>
      <c r="I26" s="140"/>
      <c r="J26" s="140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3"/>
      <c r="AB26" s="10"/>
      <c r="AK26" s="9"/>
      <c r="AM26" s="9"/>
      <c r="AN26" s="3"/>
    </row>
    <row r="27" spans="1:40" s="2" customFormat="1" ht="16.149999999999999" customHeight="1" x14ac:dyDescent="0.5">
      <c r="A27" s="15">
        <v>21</v>
      </c>
      <c r="B27" s="363">
        <v>42884</v>
      </c>
      <c r="C27" s="192" t="s">
        <v>106</v>
      </c>
      <c r="D27" s="193" t="s">
        <v>410</v>
      </c>
      <c r="E27" s="194" t="s">
        <v>177</v>
      </c>
      <c r="F27" s="124" t="s">
        <v>13</v>
      </c>
      <c r="G27" s="144"/>
      <c r="H27" s="145"/>
      <c r="I27" s="145"/>
      <c r="J27" s="145"/>
      <c r="K27" s="51"/>
      <c r="L27" s="49"/>
      <c r="M27" s="49"/>
      <c r="N27" s="49"/>
      <c r="O27" s="49"/>
      <c r="P27" s="50"/>
      <c r="Q27" s="50"/>
      <c r="R27" s="50"/>
      <c r="S27" s="50"/>
      <c r="T27" s="50"/>
      <c r="U27" s="50"/>
      <c r="V27" s="50"/>
      <c r="W27" s="50"/>
      <c r="X27" s="51"/>
      <c r="Y27" s="23"/>
      <c r="AB27" s="10"/>
      <c r="AK27" s="9"/>
      <c r="AM27" s="9"/>
      <c r="AN27" s="3"/>
    </row>
    <row r="28" spans="1:40" s="2" customFormat="1" ht="16.149999999999999" customHeight="1" x14ac:dyDescent="0.5">
      <c r="A28" s="24">
        <v>22</v>
      </c>
      <c r="B28" s="362">
        <v>42886</v>
      </c>
      <c r="C28" s="128" t="s">
        <v>106</v>
      </c>
      <c r="D28" s="129" t="s">
        <v>195</v>
      </c>
      <c r="E28" s="130" t="s">
        <v>411</v>
      </c>
      <c r="F28" s="131" t="s">
        <v>14</v>
      </c>
      <c r="G28" s="132"/>
      <c r="H28" s="133"/>
      <c r="I28" s="133"/>
      <c r="J28" s="133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3"/>
    </row>
    <row r="29" spans="1:40" s="2" customFormat="1" ht="16.149999999999999" customHeight="1" x14ac:dyDescent="0.5">
      <c r="A29" s="24">
        <v>23</v>
      </c>
      <c r="B29" s="362">
        <v>42887</v>
      </c>
      <c r="C29" s="128" t="s">
        <v>106</v>
      </c>
      <c r="D29" s="129" t="s">
        <v>412</v>
      </c>
      <c r="E29" s="130" t="s">
        <v>413</v>
      </c>
      <c r="F29" s="131" t="s">
        <v>15</v>
      </c>
      <c r="G29" s="132"/>
      <c r="H29" s="133"/>
      <c r="I29" s="133"/>
      <c r="J29" s="133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3"/>
    </row>
    <row r="30" spans="1:40" s="2" customFormat="1" ht="16.149999999999999" customHeight="1" x14ac:dyDescent="0.5">
      <c r="A30" s="24">
        <v>24</v>
      </c>
      <c r="B30" s="362">
        <v>42897</v>
      </c>
      <c r="C30" s="128" t="s">
        <v>106</v>
      </c>
      <c r="D30" s="129" t="s">
        <v>414</v>
      </c>
      <c r="E30" s="130" t="s">
        <v>415</v>
      </c>
      <c r="F30" s="131" t="s">
        <v>16</v>
      </c>
      <c r="G30" s="132"/>
      <c r="H30" s="133"/>
      <c r="I30" s="133"/>
      <c r="J30" s="133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3"/>
      <c r="AB30" s="10"/>
      <c r="AK30" s="9"/>
      <c r="AM30" s="9"/>
      <c r="AN30" s="3"/>
    </row>
    <row r="31" spans="1:40" s="2" customFormat="1" ht="16.149999999999999" customHeight="1" x14ac:dyDescent="0.5">
      <c r="A31" s="34">
        <v>25</v>
      </c>
      <c r="B31" s="358">
        <v>42922</v>
      </c>
      <c r="C31" s="196" t="s">
        <v>106</v>
      </c>
      <c r="D31" s="197" t="s">
        <v>416</v>
      </c>
      <c r="E31" s="198" t="s">
        <v>417</v>
      </c>
      <c r="F31" s="138" t="s">
        <v>17</v>
      </c>
      <c r="G31" s="442"/>
      <c r="H31" s="145"/>
      <c r="I31" s="145"/>
      <c r="J31" s="145"/>
      <c r="K31" s="51"/>
      <c r="L31" s="56"/>
      <c r="M31" s="56"/>
      <c r="N31" s="56"/>
      <c r="O31" s="56"/>
      <c r="P31" s="57"/>
      <c r="Q31" s="57"/>
      <c r="R31" s="57"/>
      <c r="S31" s="57"/>
      <c r="T31" s="57"/>
      <c r="U31" s="57"/>
      <c r="V31" s="57"/>
      <c r="W31" s="57"/>
      <c r="X31" s="58"/>
      <c r="Y31" s="43"/>
      <c r="AB31" s="10"/>
      <c r="AK31" s="9"/>
      <c r="AM31" s="9"/>
      <c r="AN31" s="3"/>
    </row>
    <row r="32" spans="1:40" s="2" customFormat="1" ht="16.149999999999999" customHeight="1" x14ac:dyDescent="0.5">
      <c r="A32" s="15">
        <v>26</v>
      </c>
      <c r="B32" s="363">
        <v>42931</v>
      </c>
      <c r="C32" s="121" t="s">
        <v>106</v>
      </c>
      <c r="D32" s="122" t="s">
        <v>418</v>
      </c>
      <c r="E32" s="123" t="s">
        <v>127</v>
      </c>
      <c r="F32" s="124" t="s">
        <v>13</v>
      </c>
      <c r="G32" s="425"/>
      <c r="H32" s="126"/>
      <c r="I32" s="126"/>
      <c r="J32" s="126"/>
      <c r="K32" s="21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362">
        <v>42933</v>
      </c>
      <c r="C33" s="128" t="s">
        <v>106</v>
      </c>
      <c r="D33" s="129" t="s">
        <v>419</v>
      </c>
      <c r="E33" s="130" t="s">
        <v>420</v>
      </c>
      <c r="F33" s="131" t="s">
        <v>14</v>
      </c>
      <c r="G33" s="132"/>
      <c r="H33" s="133"/>
      <c r="I33" s="133"/>
      <c r="J33" s="133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3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362">
        <v>42935</v>
      </c>
      <c r="C34" s="128" t="s">
        <v>106</v>
      </c>
      <c r="D34" s="129" t="s">
        <v>421</v>
      </c>
      <c r="E34" s="130" t="s">
        <v>422</v>
      </c>
      <c r="F34" s="131" t="s">
        <v>15</v>
      </c>
      <c r="G34" s="132"/>
      <c r="H34" s="133"/>
      <c r="I34" s="133"/>
      <c r="J34" s="133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362">
        <v>42936</v>
      </c>
      <c r="C35" s="128" t="s">
        <v>106</v>
      </c>
      <c r="D35" s="129" t="s">
        <v>423</v>
      </c>
      <c r="E35" s="130" t="s">
        <v>424</v>
      </c>
      <c r="F35" s="131" t="s">
        <v>16</v>
      </c>
      <c r="G35" s="132"/>
      <c r="H35" s="133"/>
      <c r="I35" s="133"/>
      <c r="J35" s="133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AB35" s="10"/>
      <c r="AK35" s="9"/>
      <c r="AM35" s="9"/>
      <c r="AN35" s="3"/>
    </row>
    <row r="36" spans="1:40" s="2" customFormat="1" ht="16.350000000000001" customHeight="1" x14ac:dyDescent="0.5">
      <c r="A36" s="34">
        <v>30</v>
      </c>
      <c r="B36" s="358">
        <v>42941</v>
      </c>
      <c r="C36" s="135" t="s">
        <v>106</v>
      </c>
      <c r="D36" s="136" t="s">
        <v>425</v>
      </c>
      <c r="E36" s="137" t="s">
        <v>426</v>
      </c>
      <c r="F36" s="138" t="s">
        <v>17</v>
      </c>
      <c r="G36" s="139"/>
      <c r="H36" s="140"/>
      <c r="I36" s="140"/>
      <c r="J36" s="140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3"/>
      <c r="AB36" s="10"/>
      <c r="AK36" s="9"/>
      <c r="AM36" s="9"/>
      <c r="AN36" s="3"/>
    </row>
    <row r="37" spans="1:40" s="2" customFormat="1" ht="16.149999999999999" customHeight="1" x14ac:dyDescent="0.5">
      <c r="A37" s="15">
        <v>31</v>
      </c>
      <c r="B37" s="363">
        <v>42974</v>
      </c>
      <c r="C37" s="121" t="s">
        <v>106</v>
      </c>
      <c r="D37" s="122" t="s">
        <v>427</v>
      </c>
      <c r="E37" s="123" t="s">
        <v>428</v>
      </c>
      <c r="F37" s="200" t="s">
        <v>13</v>
      </c>
      <c r="G37" s="149"/>
      <c r="H37" s="150"/>
      <c r="I37" s="150"/>
      <c r="J37" s="150"/>
      <c r="K37" s="44"/>
      <c r="L37" s="44"/>
      <c r="M37" s="44"/>
      <c r="N37" s="44"/>
      <c r="O37" s="44"/>
      <c r="P37" s="22"/>
      <c r="Q37" s="22"/>
      <c r="R37" s="22"/>
      <c r="S37" s="22"/>
      <c r="T37" s="22"/>
      <c r="U37" s="22"/>
      <c r="V37" s="22"/>
      <c r="W37" s="22"/>
      <c r="X37" s="21"/>
      <c r="Y37" s="23"/>
    </row>
    <row r="38" spans="1:40" s="2" customFormat="1" ht="16.149999999999999" customHeight="1" x14ac:dyDescent="0.5">
      <c r="A38" s="24">
        <v>32</v>
      </c>
      <c r="B38" s="362">
        <v>42983</v>
      </c>
      <c r="C38" s="128" t="s">
        <v>106</v>
      </c>
      <c r="D38" s="129" t="s">
        <v>429</v>
      </c>
      <c r="E38" s="130" t="s">
        <v>430</v>
      </c>
      <c r="F38" s="131" t="s">
        <v>14</v>
      </c>
      <c r="G38" s="132"/>
      <c r="H38" s="133"/>
      <c r="I38" s="133"/>
      <c r="J38" s="133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3"/>
    </row>
    <row r="39" spans="1:40" s="2" customFormat="1" ht="16.149999999999999" customHeight="1" x14ac:dyDescent="0.5">
      <c r="A39" s="24">
        <v>33</v>
      </c>
      <c r="B39" s="362">
        <v>45011</v>
      </c>
      <c r="C39" s="128" t="s">
        <v>106</v>
      </c>
      <c r="D39" s="129" t="s">
        <v>431</v>
      </c>
      <c r="E39" s="130" t="s">
        <v>432</v>
      </c>
      <c r="F39" s="131" t="s">
        <v>15</v>
      </c>
      <c r="G39" s="132"/>
      <c r="H39" s="133"/>
      <c r="I39" s="133"/>
      <c r="J39" s="133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3"/>
      <c r="AB39" s="10"/>
      <c r="AK39" s="9"/>
      <c r="AM39" s="9"/>
      <c r="AN39" s="3"/>
    </row>
    <row r="40" spans="1:40" s="2" customFormat="1" ht="16.149999999999999" customHeight="1" x14ac:dyDescent="0.5">
      <c r="A40" s="24">
        <v>34</v>
      </c>
      <c r="B40" s="362">
        <v>45012</v>
      </c>
      <c r="C40" s="128" t="s">
        <v>106</v>
      </c>
      <c r="D40" s="129" t="s">
        <v>433</v>
      </c>
      <c r="E40" s="130" t="s">
        <v>434</v>
      </c>
      <c r="F40" s="131" t="s">
        <v>16</v>
      </c>
      <c r="G40" s="132"/>
      <c r="H40" s="133"/>
      <c r="I40" s="133"/>
      <c r="J40" s="133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3"/>
      <c r="AB40" s="10"/>
      <c r="AK40" s="9"/>
      <c r="AM40" s="9"/>
      <c r="AN40" s="3"/>
    </row>
    <row r="41" spans="1:40" s="2" customFormat="1" ht="16.149999999999999" customHeight="1" x14ac:dyDescent="0.5">
      <c r="A41" s="34">
        <v>35</v>
      </c>
      <c r="B41" s="361">
        <v>45013</v>
      </c>
      <c r="C41" s="135" t="s">
        <v>106</v>
      </c>
      <c r="D41" s="136" t="s">
        <v>126</v>
      </c>
      <c r="E41" s="137" t="s">
        <v>435</v>
      </c>
      <c r="F41" s="138" t="s">
        <v>17</v>
      </c>
      <c r="G41" s="139"/>
      <c r="H41" s="140"/>
      <c r="I41" s="140"/>
      <c r="J41" s="140"/>
      <c r="K41" s="39"/>
      <c r="L41" s="39"/>
      <c r="M41" s="39"/>
      <c r="N41" s="39"/>
      <c r="O41" s="39"/>
      <c r="P41" s="40"/>
      <c r="Q41" s="40"/>
      <c r="R41" s="40"/>
      <c r="S41" s="40"/>
      <c r="T41" s="40"/>
      <c r="U41" s="40"/>
      <c r="V41" s="40"/>
      <c r="W41" s="40"/>
      <c r="X41" s="41"/>
      <c r="Y41" s="63"/>
      <c r="AB41" s="10"/>
      <c r="AK41" s="9"/>
      <c r="AM41" s="9"/>
      <c r="AN41" s="3"/>
    </row>
    <row r="42" spans="1:40" s="2" customFormat="1" ht="16.149999999999999" hidden="1" customHeight="1" x14ac:dyDescent="0.5">
      <c r="A42" s="335"/>
      <c r="B42" s="427"/>
      <c r="C42" s="428"/>
      <c r="D42" s="429"/>
      <c r="E42" s="430"/>
      <c r="F42" s="431"/>
      <c r="G42" s="432"/>
      <c r="H42" s="433"/>
      <c r="I42" s="433"/>
      <c r="J42" s="433"/>
      <c r="K42" s="336"/>
      <c r="L42" s="336"/>
      <c r="M42" s="336"/>
      <c r="N42" s="336"/>
      <c r="O42" s="336"/>
      <c r="P42" s="337"/>
      <c r="Q42" s="337"/>
      <c r="R42" s="337"/>
      <c r="S42" s="337"/>
      <c r="T42" s="337"/>
      <c r="U42" s="337"/>
      <c r="V42" s="337"/>
      <c r="W42" s="337"/>
      <c r="X42" s="338"/>
      <c r="Y42" s="339"/>
      <c r="AB42" s="10"/>
      <c r="AK42" s="9"/>
      <c r="AM42" s="9"/>
      <c r="AN42" s="3"/>
    </row>
    <row r="43" spans="1:40" s="2" customFormat="1" ht="5.0999999999999996" customHeight="1" x14ac:dyDescent="0.5">
      <c r="A43" s="65"/>
      <c r="B43" s="354"/>
      <c r="C43" s="355"/>
      <c r="D43" s="356"/>
      <c r="E43" s="357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4"/>
      <c r="Q43" s="64"/>
      <c r="R43" s="64"/>
      <c r="S43" s="64"/>
      <c r="T43" s="64"/>
      <c r="U43" s="64"/>
      <c r="V43" s="64"/>
      <c r="W43" s="64"/>
      <c r="X43" s="352"/>
      <c r="Y43" s="353"/>
      <c r="AB43" s="10"/>
      <c r="AK43" s="9"/>
      <c r="AM43" s="9"/>
      <c r="AN43" s="3"/>
    </row>
    <row r="44" spans="1:40" s="2" customFormat="1" ht="16.149999999999999" customHeight="1" x14ac:dyDescent="0.5">
      <c r="A44" s="64"/>
      <c r="B44" s="68" t="s">
        <v>24</v>
      </c>
      <c r="C44" s="65"/>
      <c r="E44" s="65">
        <f>I44+O44</f>
        <v>35</v>
      </c>
      <c r="F44" s="66" t="s">
        <v>6</v>
      </c>
      <c r="G44" s="68" t="s">
        <v>11</v>
      </c>
      <c r="H44" s="68"/>
      <c r="I44" s="65">
        <f>COUNTIF($C$7:$C$42,"ช")</f>
        <v>14</v>
      </c>
      <c r="J44" s="64"/>
      <c r="K44" s="67" t="s">
        <v>8</v>
      </c>
      <c r="L44" s="68"/>
      <c r="M44" s="343" t="s">
        <v>7</v>
      </c>
      <c r="N44" s="343"/>
      <c r="O44" s="65">
        <f>COUNTIF($C$7:$C$42,"ญ")</f>
        <v>21</v>
      </c>
      <c r="P44" s="64"/>
      <c r="Q44" s="67" t="s">
        <v>8</v>
      </c>
      <c r="X44" s="64"/>
      <c r="Y44" s="64"/>
    </row>
    <row r="45" spans="1:40" s="206" customFormat="1" ht="17.100000000000001" hidden="1" customHeight="1" x14ac:dyDescent="0.5">
      <c r="A45" s="201"/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</row>
    <row r="46" spans="1:40" s="203" customFormat="1" ht="15" hidden="1" customHeight="1" x14ac:dyDescent="0.5">
      <c r="A46" s="201"/>
      <c r="B46" s="377"/>
      <c r="C46" s="201"/>
      <c r="D46" s="378" t="s">
        <v>13</v>
      </c>
      <c r="E46" s="378">
        <f>COUNTIF($F$7:$F$42,"แดง")</f>
        <v>6</v>
      </c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</row>
    <row r="47" spans="1:40" s="203" customFormat="1" ht="15" hidden="1" customHeight="1" x14ac:dyDescent="0.5">
      <c r="A47" s="201"/>
      <c r="B47" s="377"/>
      <c r="C47" s="201"/>
      <c r="D47" s="378" t="s">
        <v>14</v>
      </c>
      <c r="E47" s="378">
        <f>COUNTIF($F$7:$F$42,"เหลือง")</f>
        <v>7</v>
      </c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</row>
    <row r="48" spans="1:40" s="203" customFormat="1" ht="15" hidden="1" customHeight="1" x14ac:dyDescent="0.5">
      <c r="A48" s="201"/>
      <c r="B48" s="377"/>
      <c r="C48" s="201"/>
      <c r="D48" s="378" t="s">
        <v>15</v>
      </c>
      <c r="E48" s="378">
        <f>COUNTIF($F$7:$F$42,"น้ำเงิน")</f>
        <v>7</v>
      </c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</row>
    <row r="49" spans="1:25" s="203" customFormat="1" ht="15" hidden="1" customHeight="1" x14ac:dyDescent="0.5">
      <c r="A49" s="201"/>
      <c r="B49" s="377"/>
      <c r="C49" s="201"/>
      <c r="D49" s="378" t="s">
        <v>16</v>
      </c>
      <c r="E49" s="378">
        <f>COUNTIF($F$7:$F$42,"ม่วง")</f>
        <v>7</v>
      </c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</row>
    <row r="50" spans="1:25" s="203" customFormat="1" ht="15" hidden="1" customHeight="1" x14ac:dyDescent="0.5">
      <c r="A50" s="201"/>
      <c r="B50" s="377"/>
      <c r="C50" s="201"/>
      <c r="D50" s="378" t="s">
        <v>17</v>
      </c>
      <c r="E50" s="378">
        <f>COUNTIF($F$7:$F$42,"ฟ้า")</f>
        <v>8</v>
      </c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</row>
    <row r="51" spans="1:25" s="203" customFormat="1" ht="15" hidden="1" customHeight="1" x14ac:dyDescent="0.5">
      <c r="A51" s="201"/>
      <c r="B51" s="377"/>
      <c r="C51" s="201"/>
      <c r="D51" s="378" t="s">
        <v>5</v>
      </c>
      <c r="E51" s="378">
        <f>SUM(E46:E50)</f>
        <v>35</v>
      </c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</row>
    <row r="52" spans="1:25" s="203" customFormat="1" ht="15" customHeight="1" x14ac:dyDescent="0.5">
      <c r="B52" s="202"/>
      <c r="C52" s="204"/>
      <c r="D52" s="164"/>
      <c r="E52" s="164"/>
    </row>
    <row r="53" spans="1:25" s="203" customFormat="1" ht="15" customHeight="1" x14ac:dyDescent="0.5">
      <c r="B53" s="202"/>
      <c r="C53" s="204"/>
      <c r="D53" s="164"/>
      <c r="E53" s="164"/>
    </row>
    <row r="54" spans="1:25" s="203" customFormat="1" ht="15" customHeight="1" x14ac:dyDescent="0.5">
      <c r="B54" s="202"/>
      <c r="C54" s="205"/>
      <c r="D54" s="206"/>
      <c r="E54" s="206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58"/>
  <sheetViews>
    <sheetView topLeftCell="A24" zoomScale="120" zoomScaleNormal="120" workbookViewId="0">
      <selection activeCell="AB46" sqref="AB46"/>
    </sheetView>
  </sheetViews>
  <sheetFormatPr defaultColWidth="9.140625" defaultRowHeight="15" customHeight="1" x14ac:dyDescent="0.5"/>
  <cols>
    <col min="1" max="1" width="3.5703125" style="553" customWidth="1"/>
    <col min="2" max="2" width="9.7109375" style="554" customWidth="1"/>
    <col min="3" max="3" width="3.140625" style="555" customWidth="1"/>
    <col min="4" max="4" width="9.42578125" style="556" customWidth="1"/>
    <col min="5" max="5" width="11" style="556" customWidth="1"/>
    <col min="6" max="6" width="5.140625" style="553" customWidth="1"/>
    <col min="7" max="25" width="3" style="553" customWidth="1"/>
    <col min="26" max="26" width="4.7109375" style="553" customWidth="1"/>
    <col min="27" max="28" width="13.85546875" style="644" bestFit="1" customWidth="1"/>
    <col min="29" max="16384" width="9.140625" style="553"/>
  </cols>
  <sheetData>
    <row r="1" spans="1:40" s="482" customFormat="1" ht="18" customHeight="1" x14ac:dyDescent="0.5">
      <c r="B1" s="483" t="s">
        <v>55</v>
      </c>
      <c r="D1" s="484"/>
      <c r="E1" s="485" t="str">
        <f>'ยอด ม.5'!D1</f>
        <v xml:space="preserve">      ภาคเรียนที่ 1  ปีการศึกษา 2569</v>
      </c>
      <c r="F1" s="486"/>
      <c r="M1" s="482" t="s">
        <v>25</v>
      </c>
      <c r="R1" s="482" t="str">
        <f>'ยอด ม.5'!B12</f>
        <v>นายกฤติณ ทิพย์มณเฑียร</v>
      </c>
      <c r="AA1" s="638"/>
      <c r="AB1" s="638"/>
    </row>
    <row r="2" spans="1:40" s="482" customFormat="1" ht="18" customHeight="1" x14ac:dyDescent="0.5">
      <c r="B2" s="487" t="s">
        <v>46</v>
      </c>
      <c r="D2" s="484"/>
      <c r="E2" s="485" t="s">
        <v>60</v>
      </c>
      <c r="M2" s="482" t="s">
        <v>47</v>
      </c>
      <c r="R2" s="482" t="str">
        <f>'ยอด ม.5'!B13</f>
        <v>นางสุนีย์  เวชพราหมณ์</v>
      </c>
      <c r="AA2" s="638"/>
      <c r="AB2" s="638"/>
    </row>
    <row r="3" spans="1:40" s="484" customFormat="1" ht="17.25" customHeight="1" x14ac:dyDescent="0.5">
      <c r="A3" s="486" t="s">
        <v>27</v>
      </c>
      <c r="B3" s="482"/>
      <c r="C3" s="482"/>
      <c r="D3" s="482"/>
      <c r="E3" s="482"/>
      <c r="F3" s="486"/>
      <c r="G3" s="486"/>
      <c r="H3" s="486"/>
      <c r="I3" s="486"/>
      <c r="J3" s="486"/>
      <c r="K3" s="486"/>
      <c r="L3" s="482"/>
      <c r="M3" s="482"/>
      <c r="N3" s="482"/>
      <c r="O3" s="486"/>
      <c r="T3" s="482"/>
      <c r="U3" s="482"/>
      <c r="V3" s="482"/>
      <c r="W3" s="482"/>
      <c r="X3" s="482"/>
      <c r="AA3" s="639"/>
      <c r="AB3" s="639"/>
    </row>
    <row r="4" spans="1:40" s="484" customFormat="1" ht="17.25" customHeight="1" x14ac:dyDescent="0.5">
      <c r="A4" s="482" t="s">
        <v>48</v>
      </c>
      <c r="B4" s="482"/>
      <c r="C4" s="482"/>
      <c r="D4" s="482"/>
      <c r="E4" s="482"/>
      <c r="F4" s="486"/>
      <c r="G4" s="486"/>
      <c r="H4" s="486"/>
      <c r="I4" s="486"/>
      <c r="J4" s="486"/>
      <c r="K4" s="486"/>
      <c r="L4" s="482"/>
      <c r="M4" s="482"/>
      <c r="N4" s="482"/>
      <c r="O4" s="486"/>
      <c r="T4" s="486"/>
      <c r="U4" s="482"/>
      <c r="V4" s="488" t="s">
        <v>49</v>
      </c>
      <c r="W4" s="820">
        <f>'ยอด ม.5'!F12</f>
        <v>746</v>
      </c>
      <c r="X4" s="820"/>
      <c r="AA4" s="639"/>
      <c r="AB4" s="639"/>
    </row>
    <row r="5" spans="1:40" s="495" customFormat="1" ht="18" customHeight="1" x14ac:dyDescent="0.5">
      <c r="A5" s="821" t="s">
        <v>0</v>
      </c>
      <c r="B5" s="823" t="s">
        <v>1</v>
      </c>
      <c r="C5" s="825" t="s">
        <v>2</v>
      </c>
      <c r="D5" s="827" t="s">
        <v>9</v>
      </c>
      <c r="E5" s="829" t="s">
        <v>4</v>
      </c>
      <c r="F5" s="821" t="s">
        <v>3</v>
      </c>
      <c r="G5" s="489"/>
      <c r="H5" s="490"/>
      <c r="I5" s="490"/>
      <c r="J5" s="490"/>
      <c r="K5" s="490"/>
      <c r="L5" s="491"/>
      <c r="M5" s="491"/>
      <c r="N5" s="491"/>
      <c r="O5" s="491"/>
      <c r="P5" s="491"/>
      <c r="Q5" s="491"/>
      <c r="R5" s="491"/>
      <c r="S5" s="491"/>
      <c r="T5" s="491"/>
      <c r="U5" s="491"/>
      <c r="V5" s="491"/>
      <c r="W5" s="492"/>
      <c r="X5" s="493"/>
      <c r="Y5" s="494"/>
      <c r="AA5" s="640"/>
      <c r="AB5" s="640"/>
    </row>
    <row r="6" spans="1:40" s="495" customFormat="1" ht="18" customHeight="1" x14ac:dyDescent="0.5">
      <c r="A6" s="822"/>
      <c r="B6" s="824"/>
      <c r="C6" s="826"/>
      <c r="D6" s="828"/>
      <c r="E6" s="830"/>
      <c r="F6" s="831"/>
      <c r="G6" s="496"/>
      <c r="H6" s="497"/>
      <c r="I6" s="497"/>
      <c r="J6" s="497"/>
      <c r="K6" s="497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9"/>
      <c r="X6" s="500"/>
      <c r="Y6" s="501"/>
      <c r="AA6" s="640"/>
      <c r="AB6" s="640"/>
    </row>
    <row r="7" spans="1:40" s="506" customFormat="1" ht="15.75" customHeight="1" x14ac:dyDescent="0.5">
      <c r="A7" s="732">
        <v>1</v>
      </c>
      <c r="B7" s="733">
        <v>42824</v>
      </c>
      <c r="C7" s="734" t="s">
        <v>100</v>
      </c>
      <c r="D7" s="735" t="s">
        <v>436</v>
      </c>
      <c r="E7" s="736" t="s">
        <v>437</v>
      </c>
      <c r="F7" s="737" t="s">
        <v>14</v>
      </c>
      <c r="G7" s="502"/>
      <c r="H7" s="503"/>
      <c r="I7" s="503"/>
      <c r="J7" s="503"/>
      <c r="K7" s="503"/>
      <c r="L7" s="503"/>
      <c r="M7" s="503"/>
      <c r="N7" s="503"/>
      <c r="O7" s="503"/>
      <c r="P7" s="504"/>
      <c r="Q7" s="504"/>
      <c r="R7" s="504"/>
      <c r="S7" s="504"/>
      <c r="T7" s="504"/>
      <c r="U7" s="504"/>
      <c r="V7" s="504"/>
      <c r="W7" s="504"/>
      <c r="X7" s="503"/>
      <c r="Y7" s="505"/>
      <c r="AA7" s="641"/>
      <c r="AB7" s="641"/>
    </row>
    <row r="8" spans="1:40" s="506" customFormat="1" ht="16.149999999999999" customHeight="1" x14ac:dyDescent="0.5">
      <c r="A8" s="660">
        <v>2</v>
      </c>
      <c r="B8" s="672">
        <v>42861</v>
      </c>
      <c r="C8" s="659" t="s">
        <v>100</v>
      </c>
      <c r="D8" s="665" t="s">
        <v>204</v>
      </c>
      <c r="E8" s="666" t="s">
        <v>438</v>
      </c>
      <c r="F8" s="660" t="s">
        <v>15</v>
      </c>
      <c r="G8" s="507"/>
      <c r="H8" s="508"/>
      <c r="I8" s="508"/>
      <c r="J8" s="508"/>
      <c r="K8" s="508"/>
      <c r="L8" s="508"/>
      <c r="M8" s="508"/>
      <c r="N8" s="508"/>
      <c r="O8" s="508"/>
      <c r="P8" s="509"/>
      <c r="Q8" s="509"/>
      <c r="R8" s="509"/>
      <c r="S8" s="509"/>
      <c r="T8" s="509"/>
      <c r="U8" s="509"/>
      <c r="V8" s="509"/>
      <c r="W8" s="509"/>
      <c r="X8" s="510"/>
      <c r="Y8" s="511"/>
      <c r="AA8" s="641"/>
      <c r="AB8" s="641"/>
    </row>
    <row r="9" spans="1:40" s="506" customFormat="1" ht="16.149999999999999" customHeight="1" x14ac:dyDescent="0.5">
      <c r="A9" s="660">
        <v>3</v>
      </c>
      <c r="B9" s="672">
        <v>42863</v>
      </c>
      <c r="C9" s="659" t="s">
        <v>100</v>
      </c>
      <c r="D9" s="665" t="s">
        <v>439</v>
      </c>
      <c r="E9" s="666" t="s">
        <v>440</v>
      </c>
      <c r="F9" s="660" t="s">
        <v>16</v>
      </c>
      <c r="G9" s="512"/>
      <c r="H9" s="508"/>
      <c r="I9" s="508"/>
      <c r="J9" s="508"/>
      <c r="K9" s="508"/>
      <c r="L9" s="508"/>
      <c r="M9" s="508"/>
      <c r="N9" s="508"/>
      <c r="O9" s="508"/>
      <c r="P9" s="509"/>
      <c r="Q9" s="509"/>
      <c r="R9" s="509"/>
      <c r="S9" s="509"/>
      <c r="T9" s="509"/>
      <c r="U9" s="509"/>
      <c r="V9" s="509"/>
      <c r="W9" s="509"/>
      <c r="X9" s="510"/>
      <c r="Y9" s="511"/>
      <c r="AA9" s="641"/>
      <c r="AB9" s="641"/>
    </row>
    <row r="10" spans="1:40" s="506" customFormat="1" ht="16.149999999999999" customHeight="1" x14ac:dyDescent="0.5">
      <c r="A10" s="660">
        <v>4</v>
      </c>
      <c r="B10" s="672">
        <v>42864</v>
      </c>
      <c r="C10" s="659" t="s">
        <v>100</v>
      </c>
      <c r="D10" s="665" t="s">
        <v>441</v>
      </c>
      <c r="E10" s="666" t="s">
        <v>442</v>
      </c>
      <c r="F10" s="660" t="s">
        <v>17</v>
      </c>
      <c r="G10" s="512"/>
      <c r="H10" s="508"/>
      <c r="I10" s="508"/>
      <c r="J10" s="508"/>
      <c r="K10" s="508"/>
      <c r="L10" s="508"/>
      <c r="M10" s="508"/>
      <c r="N10" s="508"/>
      <c r="O10" s="508"/>
      <c r="P10" s="509"/>
      <c r="Q10" s="509"/>
      <c r="R10" s="509"/>
      <c r="S10" s="509"/>
      <c r="T10" s="509"/>
      <c r="U10" s="509"/>
      <c r="V10" s="509"/>
      <c r="W10" s="509"/>
      <c r="X10" s="510"/>
      <c r="Y10" s="511"/>
      <c r="AA10" s="641"/>
      <c r="AB10" s="642"/>
      <c r="AK10" s="513"/>
      <c r="AM10" s="513"/>
      <c r="AN10" s="514"/>
    </row>
    <row r="11" spans="1:40" s="506" customFormat="1" ht="16.149999999999999" customHeight="1" x14ac:dyDescent="0.5">
      <c r="A11" s="738">
        <v>5</v>
      </c>
      <c r="B11" s="739">
        <v>42955</v>
      </c>
      <c r="C11" s="740" t="s">
        <v>100</v>
      </c>
      <c r="D11" s="741" t="s">
        <v>443</v>
      </c>
      <c r="E11" s="742" t="s">
        <v>444</v>
      </c>
      <c r="F11" s="743" t="s">
        <v>13</v>
      </c>
      <c r="G11" s="515"/>
      <c r="H11" s="516"/>
      <c r="I11" s="516"/>
      <c r="J11" s="516"/>
      <c r="K11" s="516"/>
      <c r="L11" s="516"/>
      <c r="M11" s="516"/>
      <c r="N11" s="516"/>
      <c r="O11" s="516"/>
      <c r="P11" s="517"/>
      <c r="Q11" s="517"/>
      <c r="R11" s="517"/>
      <c r="S11" s="517"/>
      <c r="T11" s="517"/>
      <c r="U11" s="517"/>
      <c r="V11" s="517"/>
      <c r="W11" s="517"/>
      <c r="X11" s="518"/>
      <c r="Y11" s="519"/>
      <c r="AA11" s="641"/>
      <c r="AB11" s="642"/>
      <c r="AK11" s="513"/>
      <c r="AM11" s="513"/>
      <c r="AN11" s="514"/>
    </row>
    <row r="12" spans="1:40" s="506" customFormat="1" ht="16.149999999999999" customHeight="1" x14ac:dyDescent="0.5">
      <c r="A12" s="744">
        <v>6</v>
      </c>
      <c r="B12" s="745">
        <v>42962</v>
      </c>
      <c r="C12" s="746" t="s">
        <v>100</v>
      </c>
      <c r="D12" s="747" t="s">
        <v>179</v>
      </c>
      <c r="E12" s="748" t="s">
        <v>445</v>
      </c>
      <c r="F12" s="744" t="s">
        <v>14</v>
      </c>
      <c r="G12" s="520"/>
      <c r="H12" s="521"/>
      <c r="I12" s="521"/>
      <c r="J12" s="521"/>
      <c r="K12" s="521"/>
      <c r="L12" s="521"/>
      <c r="M12" s="521"/>
      <c r="N12" s="521"/>
      <c r="O12" s="521"/>
      <c r="P12" s="522"/>
      <c r="Q12" s="522"/>
      <c r="R12" s="522"/>
      <c r="S12" s="522"/>
      <c r="T12" s="522"/>
      <c r="U12" s="522"/>
      <c r="V12" s="522"/>
      <c r="W12" s="522"/>
      <c r="X12" s="521"/>
      <c r="Y12" s="523"/>
      <c r="AA12" s="641"/>
      <c r="AB12" s="642"/>
      <c r="AK12" s="513"/>
      <c r="AM12" s="513"/>
      <c r="AN12" s="514"/>
    </row>
    <row r="13" spans="1:40" s="506" customFormat="1" ht="16.149999999999999" customHeight="1" x14ac:dyDescent="0.5">
      <c r="A13" s="660">
        <v>7</v>
      </c>
      <c r="B13" s="672">
        <v>42991</v>
      </c>
      <c r="C13" s="659" t="s">
        <v>100</v>
      </c>
      <c r="D13" s="665" t="s">
        <v>446</v>
      </c>
      <c r="E13" s="666" t="s">
        <v>447</v>
      </c>
      <c r="F13" s="660" t="s">
        <v>15</v>
      </c>
      <c r="G13" s="512"/>
      <c r="H13" s="508"/>
      <c r="I13" s="508"/>
      <c r="J13" s="508"/>
      <c r="K13" s="508"/>
      <c r="L13" s="508"/>
      <c r="M13" s="508"/>
      <c r="N13" s="508"/>
      <c r="O13" s="508"/>
      <c r="P13" s="509"/>
      <c r="Q13" s="509"/>
      <c r="R13" s="509"/>
      <c r="S13" s="509"/>
      <c r="T13" s="509"/>
      <c r="U13" s="509"/>
      <c r="V13" s="509"/>
      <c r="W13" s="509"/>
      <c r="X13" s="510"/>
      <c r="Y13" s="511"/>
      <c r="AA13" s="641"/>
      <c r="AB13" s="642"/>
      <c r="AK13" s="513"/>
      <c r="AM13" s="513"/>
      <c r="AN13" s="514"/>
    </row>
    <row r="14" spans="1:40" s="506" customFormat="1" ht="16.149999999999999" customHeight="1" x14ac:dyDescent="0.5">
      <c r="A14" s="660">
        <v>8</v>
      </c>
      <c r="B14" s="672">
        <v>42992</v>
      </c>
      <c r="C14" s="659" t="s">
        <v>100</v>
      </c>
      <c r="D14" s="665" t="s">
        <v>448</v>
      </c>
      <c r="E14" s="666" t="s">
        <v>449</v>
      </c>
      <c r="F14" s="660" t="s">
        <v>16</v>
      </c>
      <c r="G14" s="512"/>
      <c r="H14" s="508"/>
      <c r="I14" s="508"/>
      <c r="J14" s="508"/>
      <c r="K14" s="508"/>
      <c r="L14" s="508"/>
      <c r="M14" s="508"/>
      <c r="N14" s="508"/>
      <c r="O14" s="508"/>
      <c r="P14" s="509"/>
      <c r="Q14" s="509"/>
      <c r="R14" s="509"/>
      <c r="S14" s="509"/>
      <c r="T14" s="509"/>
      <c r="U14" s="509"/>
      <c r="V14" s="509"/>
      <c r="W14" s="509"/>
      <c r="X14" s="510"/>
      <c r="Y14" s="511"/>
      <c r="AA14" s="641"/>
      <c r="AB14" s="642"/>
      <c r="AK14" s="513"/>
      <c r="AM14" s="513"/>
      <c r="AN14" s="514"/>
    </row>
    <row r="15" spans="1:40" s="506" customFormat="1" ht="16.149999999999999" customHeight="1" x14ac:dyDescent="0.5">
      <c r="A15" s="660">
        <v>9</v>
      </c>
      <c r="B15" s="672">
        <v>43036</v>
      </c>
      <c r="C15" s="659" t="s">
        <v>100</v>
      </c>
      <c r="D15" s="665" t="s">
        <v>450</v>
      </c>
      <c r="E15" s="666" t="s">
        <v>127</v>
      </c>
      <c r="F15" s="660" t="s">
        <v>17</v>
      </c>
      <c r="G15" s="512"/>
      <c r="H15" s="508"/>
      <c r="I15" s="508"/>
      <c r="J15" s="508"/>
      <c r="K15" s="508"/>
      <c r="L15" s="524"/>
      <c r="M15" s="508"/>
      <c r="N15" s="508"/>
      <c r="O15" s="508"/>
      <c r="P15" s="509"/>
      <c r="Q15" s="509"/>
      <c r="R15" s="509"/>
      <c r="S15" s="509"/>
      <c r="T15" s="509"/>
      <c r="U15" s="509"/>
      <c r="V15" s="509"/>
      <c r="W15" s="509"/>
      <c r="X15" s="510"/>
      <c r="Y15" s="511"/>
      <c r="AA15" s="641"/>
      <c r="AB15" s="642"/>
      <c r="AK15" s="513"/>
      <c r="AM15" s="513"/>
      <c r="AN15" s="514"/>
    </row>
    <row r="16" spans="1:40" s="506" customFormat="1" ht="16.149999999999999" customHeight="1" x14ac:dyDescent="0.5">
      <c r="A16" s="749">
        <v>10</v>
      </c>
      <c r="B16" s="750">
        <v>43082</v>
      </c>
      <c r="C16" s="751" t="s">
        <v>100</v>
      </c>
      <c r="D16" s="752" t="s">
        <v>394</v>
      </c>
      <c r="E16" s="753" t="s">
        <v>451</v>
      </c>
      <c r="F16" s="754" t="s">
        <v>13</v>
      </c>
      <c r="G16" s="525"/>
      <c r="H16" s="526"/>
      <c r="I16" s="526"/>
      <c r="J16" s="526"/>
      <c r="K16" s="526"/>
      <c r="L16" s="516"/>
      <c r="M16" s="516"/>
      <c r="N16" s="516"/>
      <c r="O16" s="516"/>
      <c r="P16" s="517"/>
      <c r="Q16" s="517"/>
      <c r="R16" s="517"/>
      <c r="S16" s="517"/>
      <c r="T16" s="517"/>
      <c r="U16" s="517"/>
      <c r="V16" s="517"/>
      <c r="W16" s="517"/>
      <c r="X16" s="518"/>
      <c r="Y16" s="527"/>
      <c r="AA16" s="641"/>
      <c r="AB16" s="642"/>
      <c r="AK16" s="513"/>
      <c r="AM16" s="513"/>
      <c r="AN16" s="514"/>
    </row>
    <row r="17" spans="1:40" s="506" customFormat="1" ht="16.149999999999999" customHeight="1" x14ac:dyDescent="0.5">
      <c r="A17" s="744">
        <v>11</v>
      </c>
      <c r="B17" s="745">
        <v>43089</v>
      </c>
      <c r="C17" s="746" t="s">
        <v>100</v>
      </c>
      <c r="D17" s="747" t="s">
        <v>452</v>
      </c>
      <c r="E17" s="748" t="s">
        <v>453</v>
      </c>
      <c r="F17" s="744" t="s">
        <v>14</v>
      </c>
      <c r="G17" s="520"/>
      <c r="H17" s="521"/>
      <c r="I17" s="521"/>
      <c r="J17" s="521"/>
      <c r="K17" s="521"/>
      <c r="L17" s="528"/>
      <c r="M17" s="528"/>
      <c r="N17" s="528"/>
      <c r="O17" s="528"/>
      <c r="P17" s="504"/>
      <c r="Q17" s="504"/>
      <c r="R17" s="504"/>
      <c r="S17" s="504"/>
      <c r="T17" s="504"/>
      <c r="U17" s="504"/>
      <c r="V17" s="504"/>
      <c r="W17" s="504"/>
      <c r="X17" s="503"/>
      <c r="Y17" s="505"/>
      <c r="AA17" s="641"/>
      <c r="AB17" s="642"/>
      <c r="AK17" s="513"/>
      <c r="AM17" s="513"/>
      <c r="AN17" s="514"/>
    </row>
    <row r="18" spans="1:40" s="506" customFormat="1" ht="16.149999999999999" customHeight="1" x14ac:dyDescent="0.5">
      <c r="A18" s="660">
        <v>12</v>
      </c>
      <c r="B18" s="672">
        <v>43112</v>
      </c>
      <c r="C18" s="659" t="s">
        <v>100</v>
      </c>
      <c r="D18" s="755" t="s">
        <v>454</v>
      </c>
      <c r="E18" s="666" t="s">
        <v>455</v>
      </c>
      <c r="F18" s="660" t="s">
        <v>15</v>
      </c>
      <c r="G18" s="512"/>
      <c r="H18" s="508"/>
      <c r="I18" s="508"/>
      <c r="J18" s="508"/>
      <c r="K18" s="508"/>
      <c r="L18" s="510"/>
      <c r="M18" s="510"/>
      <c r="N18" s="510"/>
      <c r="O18" s="510"/>
      <c r="P18" s="509"/>
      <c r="Q18" s="509"/>
      <c r="R18" s="509"/>
      <c r="S18" s="509"/>
      <c r="T18" s="509"/>
      <c r="U18" s="509"/>
      <c r="V18" s="509"/>
      <c r="W18" s="509"/>
      <c r="X18" s="510"/>
      <c r="Y18" s="511"/>
      <c r="AA18" s="641"/>
      <c r="AB18" s="642"/>
      <c r="AK18" s="513"/>
      <c r="AM18" s="513"/>
      <c r="AN18" s="514"/>
    </row>
    <row r="19" spans="1:40" s="506" customFormat="1" ht="16.149999999999999" customHeight="1" x14ac:dyDescent="0.5">
      <c r="A19" s="660">
        <v>13</v>
      </c>
      <c r="B19" s="658">
        <v>43128</v>
      </c>
      <c r="C19" s="659" t="s">
        <v>100</v>
      </c>
      <c r="D19" s="665" t="s">
        <v>456</v>
      </c>
      <c r="E19" s="666" t="s">
        <v>457</v>
      </c>
      <c r="F19" s="660" t="s">
        <v>16</v>
      </c>
      <c r="G19" s="512"/>
      <c r="H19" s="508"/>
      <c r="I19" s="508"/>
      <c r="J19" s="508"/>
      <c r="K19" s="508"/>
      <c r="L19" s="508"/>
      <c r="M19" s="508"/>
      <c r="N19" s="508"/>
      <c r="O19" s="508"/>
      <c r="P19" s="509"/>
      <c r="Q19" s="509"/>
      <c r="R19" s="509"/>
      <c r="S19" s="509"/>
      <c r="T19" s="509"/>
      <c r="U19" s="509"/>
      <c r="V19" s="509"/>
      <c r="W19" s="509"/>
      <c r="X19" s="510"/>
      <c r="Y19" s="511"/>
      <c r="AA19" s="641"/>
      <c r="AB19" s="642"/>
      <c r="AK19" s="513"/>
      <c r="AM19" s="513"/>
      <c r="AN19" s="514"/>
    </row>
    <row r="20" spans="1:40" s="506" customFormat="1" ht="16.149999999999999" customHeight="1" x14ac:dyDescent="0.5">
      <c r="A20" s="660">
        <v>14</v>
      </c>
      <c r="B20" s="756">
        <v>45015</v>
      </c>
      <c r="C20" s="659" t="s">
        <v>100</v>
      </c>
      <c r="D20" s="665" t="s">
        <v>458</v>
      </c>
      <c r="E20" s="666" t="s">
        <v>167</v>
      </c>
      <c r="F20" s="660" t="s">
        <v>13</v>
      </c>
      <c r="G20" s="529"/>
      <c r="H20" s="508"/>
      <c r="I20" s="508"/>
      <c r="J20" s="508"/>
      <c r="K20" s="508"/>
      <c r="L20" s="508"/>
      <c r="M20" s="508"/>
      <c r="N20" s="508"/>
      <c r="O20" s="508"/>
      <c r="P20" s="509"/>
      <c r="Q20" s="509"/>
      <c r="R20" s="509"/>
      <c r="S20" s="509"/>
      <c r="T20" s="509"/>
      <c r="U20" s="509"/>
      <c r="V20" s="509"/>
      <c r="W20" s="509"/>
      <c r="X20" s="510"/>
      <c r="Y20" s="511"/>
      <c r="AA20" s="641"/>
      <c r="AB20" s="642"/>
      <c r="AK20" s="513"/>
      <c r="AM20" s="513"/>
      <c r="AN20" s="514"/>
    </row>
    <row r="21" spans="1:40" s="506" customFormat="1" ht="16.149999999999999" customHeight="1" x14ac:dyDescent="0.5">
      <c r="A21" s="749">
        <v>15</v>
      </c>
      <c r="B21" s="757">
        <v>45016</v>
      </c>
      <c r="C21" s="740" t="s">
        <v>100</v>
      </c>
      <c r="D21" s="741" t="s">
        <v>459</v>
      </c>
      <c r="E21" s="742" t="s">
        <v>460</v>
      </c>
      <c r="F21" s="743" t="s">
        <v>14</v>
      </c>
      <c r="G21" s="525"/>
      <c r="H21" s="526"/>
      <c r="I21" s="526"/>
      <c r="J21" s="526"/>
      <c r="K21" s="526"/>
      <c r="L21" s="526"/>
      <c r="M21" s="526"/>
      <c r="N21" s="526"/>
      <c r="O21" s="526"/>
      <c r="P21" s="530"/>
      <c r="Q21" s="530"/>
      <c r="R21" s="530"/>
      <c r="S21" s="530"/>
      <c r="T21" s="530"/>
      <c r="U21" s="530"/>
      <c r="V21" s="530"/>
      <c r="W21" s="530"/>
      <c r="X21" s="531"/>
      <c r="Y21" s="532"/>
      <c r="AA21" s="641"/>
      <c r="AB21" s="642"/>
      <c r="AK21" s="513"/>
      <c r="AM21" s="513"/>
      <c r="AN21" s="514"/>
    </row>
    <row r="22" spans="1:40" s="506" customFormat="1" ht="16.149999999999999" customHeight="1" x14ac:dyDescent="0.5">
      <c r="A22" s="744">
        <v>16</v>
      </c>
      <c r="B22" s="758">
        <v>45017</v>
      </c>
      <c r="C22" s="746" t="s">
        <v>100</v>
      </c>
      <c r="D22" s="747" t="s">
        <v>461</v>
      </c>
      <c r="E22" s="748" t="s">
        <v>462</v>
      </c>
      <c r="F22" s="744" t="s">
        <v>15</v>
      </c>
      <c r="G22" s="533"/>
      <c r="H22" s="521"/>
      <c r="I22" s="521"/>
      <c r="J22" s="521"/>
      <c r="K22" s="521"/>
      <c r="L22" s="534"/>
      <c r="M22" s="534"/>
      <c r="N22" s="528"/>
      <c r="O22" s="528"/>
      <c r="P22" s="504"/>
      <c r="Q22" s="504"/>
      <c r="R22" s="504"/>
      <c r="S22" s="504"/>
      <c r="T22" s="504"/>
      <c r="U22" s="504"/>
      <c r="V22" s="504"/>
      <c r="W22" s="504"/>
      <c r="X22" s="503"/>
      <c r="Y22" s="505"/>
      <c r="AA22" s="641"/>
      <c r="AB22" s="642"/>
      <c r="AK22" s="513"/>
      <c r="AM22" s="513"/>
      <c r="AN22" s="514"/>
    </row>
    <row r="23" spans="1:40" s="506" customFormat="1" ht="16.149999999999999" customHeight="1" x14ac:dyDescent="0.5">
      <c r="A23" s="660">
        <v>17</v>
      </c>
      <c r="B23" s="658">
        <v>45018</v>
      </c>
      <c r="C23" s="659" t="s">
        <v>100</v>
      </c>
      <c r="D23" s="665" t="s">
        <v>463</v>
      </c>
      <c r="E23" s="666" t="s">
        <v>464</v>
      </c>
      <c r="F23" s="660" t="s">
        <v>16</v>
      </c>
      <c r="G23" s="512"/>
      <c r="H23" s="508"/>
      <c r="I23" s="508"/>
      <c r="J23" s="508"/>
      <c r="K23" s="508"/>
      <c r="L23" s="510"/>
      <c r="M23" s="510"/>
      <c r="N23" s="510"/>
      <c r="O23" s="510"/>
      <c r="P23" s="509"/>
      <c r="Q23" s="509"/>
      <c r="R23" s="509"/>
      <c r="S23" s="509"/>
      <c r="T23" s="509"/>
      <c r="U23" s="509"/>
      <c r="V23" s="509"/>
      <c r="W23" s="509"/>
      <c r="X23" s="510"/>
      <c r="Y23" s="511"/>
      <c r="AA23" s="648"/>
      <c r="AB23" s="643"/>
      <c r="AC23" s="610"/>
      <c r="AD23" s="610"/>
      <c r="AE23" s="610"/>
      <c r="AF23" s="399"/>
      <c r="AK23" s="513"/>
      <c r="AM23" s="513"/>
      <c r="AN23" s="514"/>
    </row>
    <row r="24" spans="1:40" s="506" customFormat="1" ht="16.149999999999999" customHeight="1" x14ac:dyDescent="0.5">
      <c r="A24" s="660">
        <v>18</v>
      </c>
      <c r="B24" s="658">
        <v>45019</v>
      </c>
      <c r="C24" s="659" t="s">
        <v>100</v>
      </c>
      <c r="D24" s="665" t="s">
        <v>465</v>
      </c>
      <c r="E24" s="666" t="s">
        <v>466</v>
      </c>
      <c r="F24" s="660" t="s">
        <v>17</v>
      </c>
      <c r="G24" s="529"/>
      <c r="H24" s="508"/>
      <c r="I24" s="508"/>
      <c r="J24" s="508"/>
      <c r="K24" s="508"/>
      <c r="L24" s="508"/>
      <c r="M24" s="508"/>
      <c r="N24" s="508"/>
      <c r="O24" s="508"/>
      <c r="P24" s="509"/>
      <c r="Q24" s="509"/>
      <c r="R24" s="509"/>
      <c r="S24" s="509"/>
      <c r="T24" s="509"/>
      <c r="U24" s="509"/>
      <c r="V24" s="509"/>
      <c r="W24" s="509"/>
      <c r="X24" s="510"/>
      <c r="Y24" s="511"/>
      <c r="AA24" s="641"/>
      <c r="AB24" s="642"/>
      <c r="AK24" s="513"/>
      <c r="AM24" s="513"/>
      <c r="AN24" s="514"/>
    </row>
    <row r="25" spans="1:40" s="506" customFormat="1" ht="16.149999999999999" customHeight="1" x14ac:dyDescent="0.5">
      <c r="A25" s="660">
        <v>19</v>
      </c>
      <c r="B25" s="658">
        <v>45020</v>
      </c>
      <c r="C25" s="659" t="s">
        <v>100</v>
      </c>
      <c r="D25" s="665" t="s">
        <v>467</v>
      </c>
      <c r="E25" s="666" t="s">
        <v>468</v>
      </c>
      <c r="F25" s="660" t="s">
        <v>13</v>
      </c>
      <c r="G25" s="612"/>
      <c r="H25" s="508"/>
      <c r="I25" s="508"/>
      <c r="J25" s="508"/>
      <c r="K25" s="508"/>
      <c r="L25" s="508"/>
      <c r="M25" s="508"/>
      <c r="N25" s="508"/>
      <c r="O25" s="508"/>
      <c r="P25" s="509"/>
      <c r="Q25" s="509"/>
      <c r="R25" s="509"/>
      <c r="S25" s="509"/>
      <c r="T25" s="509"/>
      <c r="U25" s="509"/>
      <c r="V25" s="509"/>
      <c r="W25" s="509"/>
      <c r="X25" s="510"/>
      <c r="Y25" s="511"/>
      <c r="AA25" s="641"/>
      <c r="AB25" s="642"/>
      <c r="AC25" s="645"/>
      <c r="AK25" s="513"/>
      <c r="AM25" s="513"/>
      <c r="AN25" s="514"/>
    </row>
    <row r="26" spans="1:40" s="506" customFormat="1" ht="16.5" customHeight="1" x14ac:dyDescent="0.5">
      <c r="A26" s="749">
        <v>20</v>
      </c>
      <c r="B26" s="759">
        <v>45021</v>
      </c>
      <c r="C26" s="751" t="s">
        <v>100</v>
      </c>
      <c r="D26" s="752" t="s">
        <v>377</v>
      </c>
      <c r="E26" s="753" t="s">
        <v>469</v>
      </c>
      <c r="F26" s="754" t="s">
        <v>14</v>
      </c>
      <c r="G26" s="525"/>
      <c r="H26" s="526"/>
      <c r="I26" s="526"/>
      <c r="J26" s="516"/>
      <c r="K26" s="516"/>
      <c r="L26" s="516"/>
      <c r="M26" s="516"/>
      <c r="N26" s="516"/>
      <c r="O26" s="516"/>
      <c r="P26" s="517"/>
      <c r="Q26" s="517"/>
      <c r="R26" s="517"/>
      <c r="S26" s="517"/>
      <c r="T26" s="517"/>
      <c r="U26" s="517"/>
      <c r="V26" s="517"/>
      <c r="W26" s="517"/>
      <c r="X26" s="518"/>
      <c r="Y26" s="527"/>
      <c r="AA26" s="641"/>
      <c r="AB26" s="642"/>
      <c r="AK26" s="513"/>
      <c r="AM26" s="513"/>
      <c r="AN26" s="514"/>
    </row>
    <row r="27" spans="1:40" s="506" customFormat="1" ht="16.149999999999999" customHeight="1" x14ac:dyDescent="0.5">
      <c r="A27" s="744">
        <v>21</v>
      </c>
      <c r="B27" s="768">
        <v>45694</v>
      </c>
      <c r="C27" s="769" t="s">
        <v>100</v>
      </c>
      <c r="D27" s="770" t="s">
        <v>1017</v>
      </c>
      <c r="E27" s="771" t="s">
        <v>1018</v>
      </c>
      <c r="F27" s="772" t="s">
        <v>17</v>
      </c>
      <c r="G27" s="784" t="s">
        <v>1022</v>
      </c>
      <c r="H27" s="521"/>
      <c r="I27" s="521"/>
      <c r="J27" s="521"/>
      <c r="K27" s="521"/>
      <c r="L27" s="534"/>
      <c r="M27" s="534"/>
      <c r="N27" s="534"/>
      <c r="O27" s="534"/>
      <c r="P27" s="522"/>
      <c r="Q27" s="522"/>
      <c r="R27" s="522"/>
      <c r="S27" s="522"/>
      <c r="T27" s="522"/>
      <c r="U27" s="522"/>
      <c r="V27" s="522"/>
      <c r="W27" s="522"/>
      <c r="X27" s="521"/>
      <c r="Y27" s="505"/>
      <c r="AA27" s="641"/>
      <c r="AB27" s="642"/>
      <c r="AK27" s="513"/>
      <c r="AM27" s="513"/>
      <c r="AN27" s="514"/>
    </row>
    <row r="28" spans="1:40" s="506" customFormat="1" ht="16.149999999999999" customHeight="1" x14ac:dyDescent="0.5">
      <c r="A28" s="660">
        <v>22</v>
      </c>
      <c r="B28" s="758">
        <v>42810</v>
      </c>
      <c r="C28" s="659" t="s">
        <v>106</v>
      </c>
      <c r="D28" s="665" t="s">
        <v>470</v>
      </c>
      <c r="E28" s="666" t="s">
        <v>118</v>
      </c>
      <c r="F28" s="660" t="s">
        <v>15</v>
      </c>
      <c r="G28" s="512"/>
      <c r="H28" s="508"/>
      <c r="I28" s="508"/>
      <c r="J28" s="508"/>
      <c r="K28" s="508"/>
      <c r="L28" s="508"/>
      <c r="M28" s="508"/>
      <c r="N28" s="508"/>
      <c r="O28" s="508"/>
      <c r="P28" s="509"/>
      <c r="Q28" s="509"/>
      <c r="R28" s="509"/>
      <c r="S28" s="509"/>
      <c r="T28" s="509"/>
      <c r="U28" s="509"/>
      <c r="V28" s="509"/>
      <c r="W28" s="509"/>
      <c r="X28" s="510"/>
      <c r="Y28" s="511"/>
      <c r="AA28" s="641"/>
      <c r="AB28" s="641"/>
    </row>
    <row r="29" spans="1:40" s="506" customFormat="1" ht="16.149999999999999" customHeight="1" x14ac:dyDescent="0.5">
      <c r="A29" s="660">
        <v>23</v>
      </c>
      <c r="B29" s="658">
        <v>42811</v>
      </c>
      <c r="C29" s="659" t="s">
        <v>106</v>
      </c>
      <c r="D29" s="665" t="s">
        <v>471</v>
      </c>
      <c r="E29" s="666" t="s">
        <v>472</v>
      </c>
      <c r="F29" s="660" t="s">
        <v>16</v>
      </c>
      <c r="G29" s="512"/>
      <c r="H29" s="508"/>
      <c r="I29" s="508"/>
      <c r="J29" s="508"/>
      <c r="K29" s="508"/>
      <c r="L29" s="508"/>
      <c r="M29" s="508"/>
      <c r="N29" s="508"/>
      <c r="O29" s="508"/>
      <c r="P29" s="509"/>
      <c r="Q29" s="509"/>
      <c r="R29" s="509"/>
      <c r="S29" s="509"/>
      <c r="T29" s="509"/>
      <c r="U29" s="509"/>
      <c r="V29" s="509"/>
      <c r="W29" s="509"/>
      <c r="X29" s="510"/>
      <c r="Y29" s="511"/>
      <c r="AA29" s="641"/>
      <c r="AB29" s="641"/>
    </row>
    <row r="30" spans="1:40" s="506" customFormat="1" ht="16.149999999999999" customHeight="1" x14ac:dyDescent="0.5">
      <c r="A30" s="660">
        <v>24</v>
      </c>
      <c r="B30" s="658">
        <v>42849</v>
      </c>
      <c r="C30" s="659" t="s">
        <v>106</v>
      </c>
      <c r="D30" s="665" t="s">
        <v>126</v>
      </c>
      <c r="E30" s="666" t="s">
        <v>473</v>
      </c>
      <c r="F30" s="660" t="s">
        <v>17</v>
      </c>
      <c r="G30" s="512"/>
      <c r="H30" s="508"/>
      <c r="I30" s="508"/>
      <c r="J30" s="508"/>
      <c r="K30" s="508"/>
      <c r="L30" s="508"/>
      <c r="M30" s="508"/>
      <c r="N30" s="508"/>
      <c r="O30" s="508"/>
      <c r="P30" s="509"/>
      <c r="Q30" s="509"/>
      <c r="R30" s="509"/>
      <c r="S30" s="509"/>
      <c r="T30" s="509"/>
      <c r="U30" s="509"/>
      <c r="V30" s="509"/>
      <c r="W30" s="509"/>
      <c r="X30" s="510"/>
      <c r="Y30" s="511"/>
      <c r="AA30" s="641"/>
      <c r="AB30" s="642"/>
      <c r="AK30" s="513"/>
      <c r="AM30" s="513"/>
      <c r="AN30" s="514"/>
    </row>
    <row r="31" spans="1:40" s="506" customFormat="1" ht="16.149999999999999" customHeight="1" x14ac:dyDescent="0.5">
      <c r="A31" s="749">
        <v>25</v>
      </c>
      <c r="B31" s="759">
        <v>42875</v>
      </c>
      <c r="C31" s="751" t="s">
        <v>106</v>
      </c>
      <c r="D31" s="752" t="s">
        <v>474</v>
      </c>
      <c r="E31" s="753" t="s">
        <v>475</v>
      </c>
      <c r="F31" s="754" t="s">
        <v>13</v>
      </c>
      <c r="G31" s="525"/>
      <c r="H31" s="535"/>
      <c r="I31" s="535"/>
      <c r="J31" s="535"/>
      <c r="K31" s="535"/>
      <c r="L31" s="535"/>
      <c r="M31" s="535"/>
      <c r="N31" s="535"/>
      <c r="O31" s="535"/>
      <c r="P31" s="536"/>
      <c r="Q31" s="536"/>
      <c r="R31" s="536"/>
      <c r="S31" s="536"/>
      <c r="T31" s="536"/>
      <c r="U31" s="536"/>
      <c r="V31" s="536"/>
      <c r="W31" s="536"/>
      <c r="X31" s="537"/>
      <c r="Y31" s="527"/>
      <c r="AA31" s="641"/>
      <c r="AB31" s="642"/>
      <c r="AK31" s="513"/>
      <c r="AM31" s="513"/>
      <c r="AN31" s="514"/>
    </row>
    <row r="32" spans="1:40" s="506" customFormat="1" ht="16.149999999999999" customHeight="1" x14ac:dyDescent="0.5">
      <c r="A32" s="744">
        <v>26</v>
      </c>
      <c r="B32" s="758">
        <v>42876</v>
      </c>
      <c r="C32" s="746" t="s">
        <v>106</v>
      </c>
      <c r="D32" s="747" t="s">
        <v>108</v>
      </c>
      <c r="E32" s="748" t="s">
        <v>476</v>
      </c>
      <c r="F32" s="744" t="s">
        <v>14</v>
      </c>
      <c r="G32" s="520"/>
      <c r="H32" s="503"/>
      <c r="I32" s="503"/>
      <c r="J32" s="503"/>
      <c r="K32" s="503"/>
      <c r="L32" s="528"/>
      <c r="M32" s="528"/>
      <c r="N32" s="528"/>
      <c r="O32" s="528"/>
      <c r="P32" s="504"/>
      <c r="Q32" s="504"/>
      <c r="R32" s="504"/>
      <c r="S32" s="504"/>
      <c r="T32" s="504"/>
      <c r="U32" s="504"/>
      <c r="V32" s="504"/>
      <c r="W32" s="504"/>
      <c r="X32" s="503"/>
      <c r="Y32" s="505"/>
      <c r="AA32" s="641"/>
      <c r="AB32" s="642"/>
      <c r="AK32" s="513"/>
      <c r="AM32" s="513"/>
      <c r="AN32" s="514"/>
    </row>
    <row r="33" spans="1:40" s="506" customFormat="1" ht="16.149999999999999" customHeight="1" x14ac:dyDescent="0.5">
      <c r="A33" s="660">
        <v>27</v>
      </c>
      <c r="B33" s="658">
        <v>42892</v>
      </c>
      <c r="C33" s="659" t="s">
        <v>106</v>
      </c>
      <c r="D33" s="665" t="s">
        <v>477</v>
      </c>
      <c r="E33" s="666" t="s">
        <v>478</v>
      </c>
      <c r="F33" s="660" t="s">
        <v>15</v>
      </c>
      <c r="G33" s="512"/>
      <c r="H33" s="508"/>
      <c r="I33" s="508"/>
      <c r="J33" s="508"/>
      <c r="K33" s="508"/>
      <c r="L33" s="508"/>
      <c r="M33" s="508"/>
      <c r="N33" s="508"/>
      <c r="O33" s="508"/>
      <c r="P33" s="509"/>
      <c r="Q33" s="509"/>
      <c r="R33" s="509"/>
      <c r="S33" s="509"/>
      <c r="T33" s="509"/>
      <c r="U33" s="509"/>
      <c r="V33" s="509"/>
      <c r="W33" s="509"/>
      <c r="X33" s="510"/>
      <c r="Y33" s="511"/>
      <c r="AA33" s="641"/>
      <c r="AB33" s="642"/>
      <c r="AK33" s="513"/>
      <c r="AM33" s="513"/>
      <c r="AN33" s="514"/>
    </row>
    <row r="34" spans="1:40" s="506" customFormat="1" ht="16.149999999999999" customHeight="1" x14ac:dyDescent="0.5">
      <c r="A34" s="660">
        <v>28</v>
      </c>
      <c r="B34" s="658">
        <v>42900</v>
      </c>
      <c r="C34" s="659" t="s">
        <v>106</v>
      </c>
      <c r="D34" s="665" t="s">
        <v>158</v>
      </c>
      <c r="E34" s="666" t="s">
        <v>176</v>
      </c>
      <c r="F34" s="660" t="s">
        <v>16</v>
      </c>
      <c r="G34" s="512"/>
      <c r="H34" s="508"/>
      <c r="I34" s="508"/>
      <c r="J34" s="508"/>
      <c r="K34" s="508"/>
      <c r="L34" s="508"/>
      <c r="M34" s="508"/>
      <c r="N34" s="508"/>
      <c r="O34" s="508"/>
      <c r="P34" s="509"/>
      <c r="Q34" s="509"/>
      <c r="R34" s="509"/>
      <c r="S34" s="509"/>
      <c r="T34" s="509"/>
      <c r="U34" s="509"/>
      <c r="V34" s="509"/>
      <c r="W34" s="509"/>
      <c r="X34" s="510"/>
      <c r="Y34" s="511"/>
      <c r="AA34" s="641"/>
      <c r="AB34" s="642"/>
      <c r="AK34" s="513"/>
      <c r="AM34" s="513"/>
      <c r="AN34" s="514"/>
    </row>
    <row r="35" spans="1:40" s="506" customFormat="1" ht="16.149999999999999" customHeight="1" x14ac:dyDescent="0.5">
      <c r="A35" s="660">
        <v>29</v>
      </c>
      <c r="B35" s="658">
        <v>42920</v>
      </c>
      <c r="C35" s="659" t="s">
        <v>106</v>
      </c>
      <c r="D35" s="665" t="s">
        <v>479</v>
      </c>
      <c r="E35" s="666" t="s">
        <v>480</v>
      </c>
      <c r="F35" s="660" t="s">
        <v>17</v>
      </c>
      <c r="G35" s="512"/>
      <c r="H35" s="508"/>
      <c r="I35" s="508"/>
      <c r="J35" s="508"/>
      <c r="K35" s="508"/>
      <c r="L35" s="508"/>
      <c r="M35" s="508"/>
      <c r="N35" s="508"/>
      <c r="O35" s="508"/>
      <c r="P35" s="509"/>
      <c r="Q35" s="509"/>
      <c r="R35" s="509"/>
      <c r="S35" s="509"/>
      <c r="T35" s="509"/>
      <c r="U35" s="509"/>
      <c r="V35" s="509"/>
      <c r="W35" s="509"/>
      <c r="X35" s="510"/>
      <c r="Y35" s="511"/>
      <c r="AA35" s="641"/>
      <c r="AB35" s="642"/>
      <c r="AK35" s="513"/>
      <c r="AM35" s="513"/>
      <c r="AN35" s="514"/>
    </row>
    <row r="36" spans="1:40" s="506" customFormat="1" ht="16.350000000000001" customHeight="1" x14ac:dyDescent="0.5">
      <c r="A36" s="749">
        <v>30</v>
      </c>
      <c r="B36" s="759">
        <v>42932</v>
      </c>
      <c r="C36" s="751" t="s">
        <v>106</v>
      </c>
      <c r="D36" s="752" t="s">
        <v>481</v>
      </c>
      <c r="E36" s="753" t="s">
        <v>482</v>
      </c>
      <c r="F36" s="749" t="s">
        <v>13</v>
      </c>
      <c r="G36" s="525"/>
      <c r="H36" s="526"/>
      <c r="I36" s="516"/>
      <c r="J36" s="516"/>
      <c r="K36" s="516"/>
      <c r="L36" s="516"/>
      <c r="M36" s="516"/>
      <c r="N36" s="516"/>
      <c r="O36" s="516"/>
      <c r="P36" s="517"/>
      <c r="Q36" s="517"/>
      <c r="R36" s="517"/>
      <c r="S36" s="517"/>
      <c r="T36" s="517"/>
      <c r="U36" s="517"/>
      <c r="V36" s="517"/>
      <c r="W36" s="517"/>
      <c r="X36" s="518"/>
      <c r="Y36" s="527"/>
      <c r="AA36" s="641"/>
      <c r="AB36" s="642"/>
      <c r="AK36" s="513"/>
      <c r="AM36" s="513"/>
      <c r="AN36" s="514"/>
    </row>
    <row r="37" spans="1:40" s="506" customFormat="1" ht="16.149999999999999" customHeight="1" x14ac:dyDescent="0.5">
      <c r="A37" s="744">
        <v>31</v>
      </c>
      <c r="B37" s="758">
        <v>42979</v>
      </c>
      <c r="C37" s="746" t="s">
        <v>106</v>
      </c>
      <c r="D37" s="747" t="s">
        <v>483</v>
      </c>
      <c r="E37" s="748" t="s">
        <v>484</v>
      </c>
      <c r="F37" s="744" t="s">
        <v>14</v>
      </c>
      <c r="G37" s="538"/>
      <c r="H37" s="534"/>
      <c r="I37" s="534"/>
      <c r="J37" s="534"/>
      <c r="K37" s="534"/>
      <c r="L37" s="534"/>
      <c r="M37" s="534"/>
      <c r="N37" s="534"/>
      <c r="O37" s="534"/>
      <c r="P37" s="522"/>
      <c r="Q37" s="522"/>
      <c r="R37" s="522"/>
      <c r="S37" s="522"/>
      <c r="T37" s="522"/>
      <c r="U37" s="522"/>
      <c r="V37" s="522"/>
      <c r="W37" s="522"/>
      <c r="X37" s="521"/>
      <c r="Y37" s="505"/>
      <c r="AA37" s="641"/>
      <c r="AB37" s="641"/>
    </row>
    <row r="38" spans="1:40" s="506" customFormat="1" ht="16.149999999999999" customHeight="1" x14ac:dyDescent="0.5">
      <c r="A38" s="660">
        <v>32</v>
      </c>
      <c r="B38" s="658">
        <v>43016</v>
      </c>
      <c r="C38" s="659" t="s">
        <v>106</v>
      </c>
      <c r="D38" s="665" t="s">
        <v>485</v>
      </c>
      <c r="E38" s="666" t="s">
        <v>486</v>
      </c>
      <c r="F38" s="660" t="s">
        <v>15</v>
      </c>
      <c r="G38" s="512"/>
      <c r="H38" s="508"/>
      <c r="I38" s="508"/>
      <c r="J38" s="508"/>
      <c r="K38" s="508"/>
      <c r="L38" s="508"/>
      <c r="M38" s="508"/>
      <c r="N38" s="508"/>
      <c r="O38" s="508"/>
      <c r="P38" s="509"/>
      <c r="Q38" s="509"/>
      <c r="R38" s="509"/>
      <c r="S38" s="509"/>
      <c r="T38" s="509"/>
      <c r="U38" s="509"/>
      <c r="V38" s="509"/>
      <c r="W38" s="509"/>
      <c r="X38" s="510"/>
      <c r="Y38" s="511"/>
      <c r="AA38" s="641"/>
      <c r="AB38" s="641"/>
    </row>
    <row r="39" spans="1:40" s="506" customFormat="1" ht="16.149999999999999" customHeight="1" x14ac:dyDescent="0.5">
      <c r="A39" s="660">
        <v>33</v>
      </c>
      <c r="B39" s="658">
        <v>43061</v>
      </c>
      <c r="C39" s="659" t="s">
        <v>106</v>
      </c>
      <c r="D39" s="665" t="s">
        <v>487</v>
      </c>
      <c r="E39" s="666" t="s">
        <v>488</v>
      </c>
      <c r="F39" s="660" t="s">
        <v>16</v>
      </c>
      <c r="G39" s="512"/>
      <c r="H39" s="508"/>
      <c r="I39" s="508"/>
      <c r="J39" s="508"/>
      <c r="K39" s="508"/>
      <c r="L39" s="508"/>
      <c r="M39" s="508"/>
      <c r="N39" s="508"/>
      <c r="O39" s="508"/>
      <c r="P39" s="509"/>
      <c r="Q39" s="509"/>
      <c r="R39" s="509"/>
      <c r="S39" s="509"/>
      <c r="T39" s="509"/>
      <c r="U39" s="509"/>
      <c r="V39" s="509"/>
      <c r="W39" s="509"/>
      <c r="X39" s="510"/>
      <c r="Y39" s="511"/>
      <c r="AA39" s="641"/>
      <c r="AB39" s="642"/>
      <c r="AK39" s="513"/>
      <c r="AM39" s="513"/>
      <c r="AN39" s="514"/>
    </row>
    <row r="40" spans="1:40" s="506" customFormat="1" ht="16.149999999999999" customHeight="1" x14ac:dyDescent="0.5">
      <c r="A40" s="660">
        <v>34</v>
      </c>
      <c r="B40" s="658">
        <v>43096</v>
      </c>
      <c r="C40" s="659" t="s">
        <v>106</v>
      </c>
      <c r="D40" s="665" t="s">
        <v>489</v>
      </c>
      <c r="E40" s="666" t="s">
        <v>135</v>
      </c>
      <c r="F40" s="660" t="s">
        <v>17</v>
      </c>
      <c r="G40" s="512"/>
      <c r="H40" s="508"/>
      <c r="I40" s="508"/>
      <c r="J40" s="508"/>
      <c r="K40" s="508"/>
      <c r="L40" s="508"/>
      <c r="M40" s="508"/>
      <c r="N40" s="508"/>
      <c r="O40" s="508"/>
      <c r="P40" s="509"/>
      <c r="Q40" s="509"/>
      <c r="R40" s="509"/>
      <c r="S40" s="509"/>
      <c r="T40" s="509"/>
      <c r="U40" s="509"/>
      <c r="V40" s="509"/>
      <c r="W40" s="509"/>
      <c r="X40" s="510"/>
      <c r="Y40" s="511"/>
      <c r="AA40" s="641"/>
      <c r="AB40" s="642"/>
      <c r="AK40" s="513"/>
      <c r="AM40" s="513"/>
      <c r="AN40" s="514"/>
    </row>
    <row r="41" spans="1:40" s="506" customFormat="1" ht="16.5" customHeight="1" x14ac:dyDescent="0.5">
      <c r="A41" s="749">
        <v>35</v>
      </c>
      <c r="B41" s="759">
        <v>43097</v>
      </c>
      <c r="C41" s="751" t="s">
        <v>106</v>
      </c>
      <c r="D41" s="752" t="s">
        <v>490</v>
      </c>
      <c r="E41" s="753" t="s">
        <v>491</v>
      </c>
      <c r="F41" s="749" t="s">
        <v>13</v>
      </c>
      <c r="G41" s="539"/>
      <c r="H41" s="526"/>
      <c r="I41" s="526"/>
      <c r="J41" s="526"/>
      <c r="K41" s="535"/>
      <c r="L41" s="535"/>
      <c r="M41" s="535"/>
      <c r="N41" s="535"/>
      <c r="O41" s="535"/>
      <c r="P41" s="536"/>
      <c r="Q41" s="536"/>
      <c r="R41" s="536"/>
      <c r="S41" s="536"/>
      <c r="T41" s="536"/>
      <c r="U41" s="536"/>
      <c r="V41" s="536"/>
      <c r="W41" s="536"/>
      <c r="X41" s="537"/>
      <c r="Y41" s="527"/>
      <c r="AA41" s="641"/>
      <c r="AB41" s="642"/>
      <c r="AK41" s="513"/>
      <c r="AM41" s="513"/>
      <c r="AN41" s="514"/>
    </row>
    <row r="42" spans="1:40" s="506" customFormat="1" ht="16.149999999999999" customHeight="1" x14ac:dyDescent="0.5">
      <c r="A42" s="744">
        <v>36</v>
      </c>
      <c r="B42" s="758">
        <v>43110</v>
      </c>
      <c r="C42" s="746" t="s">
        <v>106</v>
      </c>
      <c r="D42" s="747" t="s">
        <v>492</v>
      </c>
      <c r="E42" s="748" t="s">
        <v>493</v>
      </c>
      <c r="F42" s="744" t="s">
        <v>14</v>
      </c>
      <c r="G42" s="540"/>
      <c r="H42" s="534"/>
      <c r="I42" s="534"/>
      <c r="J42" s="534"/>
      <c r="K42" s="528"/>
      <c r="L42" s="528"/>
      <c r="M42" s="528"/>
      <c r="N42" s="528"/>
      <c r="O42" s="528"/>
      <c r="P42" s="504"/>
      <c r="Q42" s="504"/>
      <c r="R42" s="504"/>
      <c r="S42" s="504"/>
      <c r="T42" s="504"/>
      <c r="U42" s="504"/>
      <c r="V42" s="504"/>
      <c r="W42" s="504"/>
      <c r="X42" s="503"/>
      <c r="Y42" s="505"/>
      <c r="AA42" s="641"/>
      <c r="AB42" s="642"/>
      <c r="AK42" s="513"/>
      <c r="AM42" s="513"/>
      <c r="AN42" s="514"/>
    </row>
    <row r="43" spans="1:40" s="506" customFormat="1" ht="16.149999999999999" customHeight="1" x14ac:dyDescent="0.5">
      <c r="A43" s="660">
        <v>37</v>
      </c>
      <c r="B43" s="658">
        <v>43138</v>
      </c>
      <c r="C43" s="659" t="s">
        <v>106</v>
      </c>
      <c r="D43" s="665" t="s">
        <v>494</v>
      </c>
      <c r="E43" s="666" t="s">
        <v>495</v>
      </c>
      <c r="F43" s="660" t="s">
        <v>15</v>
      </c>
      <c r="G43" s="512"/>
      <c r="H43" s="508"/>
      <c r="I43" s="508"/>
      <c r="J43" s="508"/>
      <c r="K43" s="508"/>
      <c r="L43" s="508"/>
      <c r="M43" s="508"/>
      <c r="N43" s="508"/>
      <c r="O43" s="508"/>
      <c r="P43" s="509"/>
      <c r="Q43" s="509"/>
      <c r="R43" s="509"/>
      <c r="S43" s="509"/>
      <c r="T43" s="509"/>
      <c r="U43" s="509"/>
      <c r="V43" s="509"/>
      <c r="W43" s="509"/>
      <c r="X43" s="510"/>
      <c r="Y43" s="511"/>
      <c r="AA43" s="641"/>
      <c r="AB43" s="642"/>
      <c r="AK43" s="513"/>
      <c r="AM43" s="513"/>
      <c r="AN43" s="514"/>
    </row>
    <row r="44" spans="1:40" s="506" customFormat="1" ht="16.149999999999999" customHeight="1" x14ac:dyDescent="0.5">
      <c r="A44" s="660">
        <v>38</v>
      </c>
      <c r="B44" s="658">
        <v>45022</v>
      </c>
      <c r="C44" s="659" t="s">
        <v>106</v>
      </c>
      <c r="D44" s="665" t="s">
        <v>496</v>
      </c>
      <c r="E44" s="666" t="s">
        <v>497</v>
      </c>
      <c r="F44" s="760" t="s">
        <v>16</v>
      </c>
      <c r="G44" s="671"/>
      <c r="H44" s="656"/>
      <c r="I44" s="508"/>
      <c r="J44" s="508"/>
      <c r="K44" s="508"/>
      <c r="L44" s="508"/>
      <c r="M44" s="508"/>
      <c r="N44" s="508"/>
      <c r="O44" s="508"/>
      <c r="P44" s="509"/>
      <c r="Q44" s="509"/>
      <c r="R44" s="509"/>
      <c r="S44" s="509"/>
      <c r="T44" s="509"/>
      <c r="U44" s="509"/>
      <c r="V44" s="509"/>
      <c r="W44" s="509"/>
      <c r="X44" s="510"/>
      <c r="Y44" s="511"/>
      <c r="AA44" s="641"/>
      <c r="AB44" s="642"/>
      <c r="AK44" s="513"/>
      <c r="AM44" s="513"/>
      <c r="AN44" s="514"/>
    </row>
    <row r="45" spans="1:40" s="506" customFormat="1" ht="16.149999999999999" customHeight="1" x14ac:dyDescent="0.5">
      <c r="A45" s="660">
        <v>39</v>
      </c>
      <c r="B45" s="658">
        <v>45023</v>
      </c>
      <c r="C45" s="659" t="s">
        <v>106</v>
      </c>
      <c r="D45" s="665" t="s">
        <v>498</v>
      </c>
      <c r="E45" s="666" t="s">
        <v>499</v>
      </c>
      <c r="F45" s="660" t="s">
        <v>17</v>
      </c>
      <c r="G45" s="664"/>
      <c r="H45" s="510"/>
      <c r="I45" s="510"/>
      <c r="J45" s="510"/>
      <c r="K45" s="510"/>
      <c r="L45" s="510"/>
      <c r="M45" s="510"/>
      <c r="N45" s="510"/>
      <c r="O45" s="510"/>
      <c r="P45" s="509"/>
      <c r="Q45" s="509"/>
      <c r="R45" s="509"/>
      <c r="S45" s="509"/>
      <c r="T45" s="509"/>
      <c r="U45" s="509"/>
      <c r="V45" s="509"/>
      <c r="W45" s="509"/>
      <c r="X45" s="510"/>
      <c r="Y45" s="511"/>
      <c r="AA45" s="641"/>
      <c r="AB45" s="642"/>
      <c r="AK45" s="513"/>
      <c r="AM45" s="513"/>
      <c r="AN45" s="514"/>
    </row>
    <row r="46" spans="1:40" s="506" customFormat="1" ht="16.149999999999999" customHeight="1" x14ac:dyDescent="0.5">
      <c r="A46" s="749">
        <v>40</v>
      </c>
      <c r="B46" s="774">
        <v>45695</v>
      </c>
      <c r="C46" s="775" t="s">
        <v>106</v>
      </c>
      <c r="D46" s="776" t="s">
        <v>1019</v>
      </c>
      <c r="E46" s="777" t="s">
        <v>1020</v>
      </c>
      <c r="F46" s="773" t="s">
        <v>13</v>
      </c>
      <c r="G46" s="603" t="s">
        <v>1022</v>
      </c>
      <c r="H46" s="526"/>
      <c r="I46" s="526"/>
      <c r="J46" s="516"/>
      <c r="K46" s="516"/>
      <c r="L46" s="516"/>
      <c r="M46" s="516"/>
      <c r="N46" s="516"/>
      <c r="O46" s="516"/>
      <c r="P46" s="517"/>
      <c r="Q46" s="517"/>
      <c r="R46" s="517"/>
      <c r="S46" s="517"/>
      <c r="T46" s="517"/>
      <c r="U46" s="517"/>
      <c r="V46" s="517"/>
      <c r="W46" s="517"/>
      <c r="X46" s="518"/>
      <c r="Y46" s="519"/>
      <c r="AA46" s="641"/>
      <c r="AB46" s="642"/>
      <c r="AC46" s="645"/>
      <c r="AK46" s="513"/>
      <c r="AM46" s="513"/>
      <c r="AN46" s="514"/>
    </row>
    <row r="47" spans="1:40" s="506" customFormat="1" ht="6" customHeight="1" x14ac:dyDescent="0.5">
      <c r="A47" s="541"/>
      <c r="B47" s="542"/>
      <c r="C47" s="541"/>
      <c r="D47" s="543"/>
      <c r="E47" s="544"/>
      <c r="F47" s="541"/>
      <c r="G47" s="541"/>
      <c r="H47" s="541"/>
      <c r="I47" s="541"/>
      <c r="J47" s="541"/>
      <c r="K47" s="541"/>
      <c r="L47" s="541"/>
      <c r="M47" s="541"/>
      <c r="N47" s="541"/>
      <c r="O47" s="541"/>
      <c r="P47" s="544"/>
      <c r="Q47" s="544"/>
      <c r="R47" s="544"/>
      <c r="S47" s="544"/>
      <c r="T47" s="544"/>
      <c r="U47" s="544"/>
      <c r="V47" s="544"/>
      <c r="W47" s="544"/>
      <c r="X47" s="545"/>
      <c r="Y47" s="546"/>
      <c r="AA47" s="641"/>
      <c r="AB47" s="642"/>
      <c r="AK47" s="513"/>
      <c r="AM47" s="513"/>
      <c r="AN47" s="514"/>
    </row>
    <row r="48" spans="1:40" s="506" customFormat="1" ht="16.149999999999999" customHeight="1" x14ac:dyDescent="0.5">
      <c r="A48" s="544"/>
      <c r="B48" s="547" t="s">
        <v>24</v>
      </c>
      <c r="C48" s="541"/>
      <c r="E48" s="541">
        <f>I48+O48</f>
        <v>40</v>
      </c>
      <c r="F48" s="543" t="s">
        <v>6</v>
      </c>
      <c r="G48" s="547" t="s">
        <v>11</v>
      </c>
      <c r="H48" s="547"/>
      <c r="I48" s="541">
        <f>COUNTIF($C$7:$C$46,"ช")</f>
        <v>21</v>
      </c>
      <c r="J48" s="544"/>
      <c r="K48" s="548" t="s">
        <v>8</v>
      </c>
      <c r="L48" s="547"/>
      <c r="M48" s="549" t="s">
        <v>7</v>
      </c>
      <c r="N48" s="549"/>
      <c r="O48" s="541">
        <f>COUNTIF($C$7:$C$46,"ญ")</f>
        <v>19</v>
      </c>
      <c r="P48" s="544"/>
      <c r="Q48" s="548" t="s">
        <v>8</v>
      </c>
      <c r="X48" s="544"/>
      <c r="Y48" s="544"/>
      <c r="AA48" s="641"/>
      <c r="AB48" s="641"/>
    </row>
    <row r="49" spans="1:28" s="506" customFormat="1" ht="17.100000000000001" hidden="1" customHeight="1" x14ac:dyDescent="0.5">
      <c r="A49" s="550"/>
      <c r="B49" s="550"/>
      <c r="C49" s="550"/>
      <c r="D49" s="550"/>
      <c r="E49" s="550"/>
      <c r="F49" s="550"/>
      <c r="G49" s="550"/>
      <c r="H49" s="550"/>
      <c r="I49" s="550"/>
      <c r="J49" s="550"/>
      <c r="K49" s="550"/>
      <c r="L49" s="550"/>
      <c r="M49" s="550"/>
      <c r="N49" s="550"/>
      <c r="O49" s="550"/>
      <c r="P49" s="550"/>
      <c r="Q49" s="550"/>
      <c r="R49" s="550"/>
      <c r="S49" s="550"/>
      <c r="T49" s="550"/>
      <c r="U49" s="550"/>
      <c r="V49" s="550"/>
      <c r="W49" s="550"/>
      <c r="X49" s="550"/>
      <c r="Y49" s="550"/>
      <c r="AA49" s="641"/>
      <c r="AB49" s="641"/>
    </row>
    <row r="50" spans="1:28" ht="15" hidden="1" customHeight="1" x14ac:dyDescent="0.5">
      <c r="A50" s="550"/>
      <c r="B50" s="551"/>
      <c r="C50" s="550"/>
      <c r="D50" s="552" t="s">
        <v>13</v>
      </c>
      <c r="E50" s="552">
        <f>COUNTIF($F$7:$F$46,"แดง")</f>
        <v>8</v>
      </c>
      <c r="F50" s="550"/>
      <c r="G50" s="550"/>
      <c r="H50" s="550"/>
      <c r="I50" s="550"/>
      <c r="J50" s="550"/>
      <c r="K50" s="550"/>
      <c r="L50" s="550"/>
      <c r="M50" s="550"/>
      <c r="N50" s="550"/>
      <c r="O50" s="550"/>
      <c r="P50" s="550"/>
      <c r="Q50" s="550"/>
      <c r="R50" s="550"/>
      <c r="S50" s="550"/>
      <c r="T50" s="550"/>
      <c r="U50" s="550"/>
      <c r="V50" s="550"/>
      <c r="W50" s="550"/>
      <c r="X50" s="550"/>
      <c r="Y50" s="550"/>
    </row>
    <row r="51" spans="1:28" ht="15" hidden="1" customHeight="1" x14ac:dyDescent="0.5">
      <c r="A51" s="550"/>
      <c r="B51" s="551"/>
      <c r="C51" s="550"/>
      <c r="D51" s="552" t="s">
        <v>14</v>
      </c>
      <c r="E51" s="552">
        <f>COUNTIF($F$7:$F$46,"เหลือง")</f>
        <v>8</v>
      </c>
      <c r="F51" s="550"/>
      <c r="G51" s="550"/>
      <c r="H51" s="550"/>
      <c r="I51" s="550"/>
      <c r="J51" s="550"/>
      <c r="K51" s="550"/>
      <c r="L51" s="550"/>
      <c r="M51" s="550"/>
      <c r="N51" s="550"/>
      <c r="O51" s="550"/>
      <c r="P51" s="550"/>
      <c r="Q51" s="550"/>
      <c r="R51" s="550"/>
      <c r="S51" s="550"/>
      <c r="T51" s="550"/>
      <c r="U51" s="550"/>
      <c r="V51" s="550"/>
      <c r="W51" s="550"/>
      <c r="X51" s="550"/>
      <c r="Y51" s="550"/>
    </row>
    <row r="52" spans="1:28" ht="15" hidden="1" customHeight="1" x14ac:dyDescent="0.5">
      <c r="A52" s="550"/>
      <c r="B52" s="551"/>
      <c r="C52" s="550"/>
      <c r="D52" s="552" t="s">
        <v>15</v>
      </c>
      <c r="E52" s="552">
        <f>COUNTIF($F$7:$F$46,"น้ำเงิน")</f>
        <v>8</v>
      </c>
      <c r="F52" s="550"/>
      <c r="G52" s="550"/>
      <c r="H52" s="550"/>
      <c r="I52" s="550"/>
      <c r="J52" s="550"/>
      <c r="K52" s="550"/>
      <c r="L52" s="550"/>
      <c r="M52" s="550"/>
      <c r="N52" s="550"/>
      <c r="O52" s="550"/>
      <c r="P52" s="550"/>
      <c r="Q52" s="550"/>
      <c r="R52" s="550"/>
      <c r="S52" s="550"/>
      <c r="T52" s="550"/>
      <c r="U52" s="550"/>
      <c r="V52" s="550"/>
      <c r="W52" s="550"/>
      <c r="X52" s="550"/>
      <c r="Y52" s="550"/>
    </row>
    <row r="53" spans="1:28" ht="15" hidden="1" customHeight="1" x14ac:dyDescent="0.5">
      <c r="A53" s="550"/>
      <c r="B53" s="551"/>
      <c r="C53" s="550"/>
      <c r="D53" s="552" t="s">
        <v>16</v>
      </c>
      <c r="E53" s="552">
        <f>COUNTIF($F$7:$F$46,"ม่วง")</f>
        <v>8</v>
      </c>
      <c r="F53" s="550"/>
      <c r="G53" s="550"/>
      <c r="H53" s="550"/>
      <c r="I53" s="550"/>
      <c r="J53" s="550"/>
      <c r="K53" s="550"/>
      <c r="L53" s="550"/>
      <c r="M53" s="550"/>
      <c r="N53" s="550"/>
      <c r="O53" s="550"/>
      <c r="P53" s="550"/>
      <c r="Q53" s="550"/>
      <c r="R53" s="550"/>
      <c r="S53" s="550"/>
      <c r="T53" s="550"/>
      <c r="U53" s="550"/>
      <c r="V53" s="550"/>
      <c r="W53" s="550"/>
      <c r="X53" s="550"/>
      <c r="Y53" s="550"/>
    </row>
    <row r="54" spans="1:28" ht="15" hidden="1" customHeight="1" x14ac:dyDescent="0.5">
      <c r="A54" s="550"/>
      <c r="B54" s="551"/>
      <c r="C54" s="550"/>
      <c r="D54" s="552" t="s">
        <v>17</v>
      </c>
      <c r="E54" s="552">
        <f>COUNTIF($F$7:$F$46,"ฟ้า")</f>
        <v>8</v>
      </c>
      <c r="F54" s="550"/>
      <c r="G54" s="550"/>
      <c r="H54" s="550"/>
      <c r="I54" s="550"/>
      <c r="J54" s="550"/>
      <c r="K54" s="550"/>
      <c r="L54" s="550"/>
      <c r="M54" s="550"/>
      <c r="N54" s="550"/>
      <c r="O54" s="550"/>
      <c r="P54" s="550"/>
      <c r="Q54" s="550"/>
      <c r="R54" s="550"/>
      <c r="S54" s="550"/>
      <c r="T54" s="550"/>
      <c r="U54" s="550"/>
      <c r="V54" s="550"/>
      <c r="W54" s="550"/>
      <c r="X54" s="550"/>
      <c r="Y54" s="550"/>
    </row>
    <row r="55" spans="1:28" ht="15" hidden="1" customHeight="1" x14ac:dyDescent="0.5">
      <c r="A55" s="550"/>
      <c r="B55" s="551"/>
      <c r="C55" s="550"/>
      <c r="D55" s="552" t="s">
        <v>5</v>
      </c>
      <c r="E55" s="552">
        <f>SUM(E50:E54)</f>
        <v>40</v>
      </c>
      <c r="F55" s="550"/>
      <c r="G55" s="550"/>
      <c r="H55" s="550"/>
      <c r="I55" s="550"/>
      <c r="J55" s="550"/>
      <c r="K55" s="550"/>
      <c r="L55" s="550"/>
      <c r="M55" s="550"/>
      <c r="N55" s="550"/>
      <c r="O55" s="550"/>
      <c r="P55" s="550"/>
      <c r="Q55" s="550"/>
      <c r="R55" s="550"/>
      <c r="S55" s="550"/>
      <c r="T55" s="550"/>
      <c r="U55" s="550"/>
      <c r="V55" s="550"/>
      <c r="W55" s="550"/>
      <c r="X55" s="550"/>
      <c r="Y55" s="550"/>
    </row>
    <row r="58" spans="1:28" ht="15" customHeight="1" x14ac:dyDescent="0.5">
      <c r="C58" s="513"/>
      <c r="D58" s="506"/>
      <c r="E58" s="506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3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75"/>
  <sheetViews>
    <sheetView topLeftCell="A27" zoomScale="150" zoomScaleNormal="150" workbookViewId="0">
      <selection activeCell="D29" sqref="D29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169" t="s">
        <v>55</v>
      </c>
      <c r="C1" s="170"/>
      <c r="D1" s="171"/>
      <c r="E1" s="172" t="str">
        <f>'ยอด ม.5'!D1</f>
        <v xml:space="preserve">      ภาคเรียนที่ 1  ปีการศึกษา 2569</v>
      </c>
      <c r="F1" s="14"/>
      <c r="M1" s="12" t="s">
        <v>25</v>
      </c>
      <c r="R1" s="12" t="str">
        <f>'ยอด ม.5'!B14</f>
        <v xml:space="preserve">นางสาวอัจราพรรณ  ล้วนมณี  </v>
      </c>
    </row>
    <row r="2" spans="1:40" s="12" customFormat="1" ht="18" customHeight="1" x14ac:dyDescent="0.5">
      <c r="B2" s="173" t="s">
        <v>46</v>
      </c>
      <c r="C2" s="170"/>
      <c r="D2" s="171"/>
      <c r="E2" s="172" t="s">
        <v>61</v>
      </c>
      <c r="M2" s="12" t="s">
        <v>47</v>
      </c>
      <c r="R2" s="12" t="str">
        <f>'ยอด ม.5'!B15</f>
        <v>นางสาวพชรภัทร  คงเทพ</v>
      </c>
    </row>
    <row r="3" spans="1:40" s="13" customFormat="1" ht="17.25" customHeight="1" x14ac:dyDescent="0.5">
      <c r="A3" s="14" t="s">
        <v>27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174" t="s">
        <v>49</v>
      </c>
      <c r="W4" s="804">
        <f>'ยอด ม.5'!F14</f>
        <v>745</v>
      </c>
      <c r="X4" s="804"/>
    </row>
    <row r="5" spans="1:40" s="79" customFormat="1" ht="18" customHeight="1" x14ac:dyDescent="0.5">
      <c r="A5" s="805" t="s">
        <v>0</v>
      </c>
      <c r="B5" s="807" t="s">
        <v>1</v>
      </c>
      <c r="C5" s="809" t="s">
        <v>2</v>
      </c>
      <c r="D5" s="811" t="s">
        <v>9</v>
      </c>
      <c r="E5" s="813" t="s">
        <v>4</v>
      </c>
      <c r="F5" s="805" t="s">
        <v>3</v>
      </c>
      <c r="G5" s="176"/>
      <c r="H5" s="177"/>
      <c r="I5" s="177"/>
      <c r="J5" s="177"/>
      <c r="K5" s="177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9"/>
      <c r="X5" s="186"/>
      <c r="Y5" s="187"/>
    </row>
    <row r="6" spans="1:40" s="79" customFormat="1" ht="18" customHeight="1" x14ac:dyDescent="0.5">
      <c r="A6" s="806"/>
      <c r="B6" s="808"/>
      <c r="C6" s="832"/>
      <c r="D6" s="833"/>
      <c r="E6" s="834"/>
      <c r="F6" s="815"/>
      <c r="G6" s="188"/>
      <c r="H6" s="182"/>
      <c r="I6" s="182"/>
      <c r="J6" s="182"/>
      <c r="K6" s="182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4"/>
      <c r="X6" s="189"/>
      <c r="Y6" s="190"/>
    </row>
    <row r="7" spans="1:40" s="2" customFormat="1" ht="15.75" customHeight="1" x14ac:dyDescent="0.5">
      <c r="A7" s="15">
        <v>1</v>
      </c>
      <c r="B7" s="127">
        <v>42788</v>
      </c>
      <c r="C7" s="192" t="s">
        <v>100</v>
      </c>
      <c r="D7" s="193" t="s">
        <v>500</v>
      </c>
      <c r="E7" s="194" t="s">
        <v>105</v>
      </c>
      <c r="F7" s="131" t="s">
        <v>13</v>
      </c>
      <c r="G7" s="557"/>
      <c r="H7" s="126"/>
      <c r="I7" s="126"/>
      <c r="J7" s="126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  <c r="AA7" s="594"/>
      <c r="AD7" s="610"/>
      <c r="AE7" s="610"/>
      <c r="AF7" s="610"/>
      <c r="AG7" s="610"/>
      <c r="AH7" s="610"/>
    </row>
    <row r="8" spans="1:40" s="2" customFormat="1" ht="16.149999999999999" customHeight="1" x14ac:dyDescent="0.5">
      <c r="A8" s="24">
        <v>2</v>
      </c>
      <c r="B8" s="127">
        <v>42871</v>
      </c>
      <c r="C8" s="128" t="s">
        <v>100</v>
      </c>
      <c r="D8" s="129" t="s">
        <v>501</v>
      </c>
      <c r="E8" s="130" t="s">
        <v>142</v>
      </c>
      <c r="F8" s="131" t="s">
        <v>15</v>
      </c>
      <c r="G8" s="132"/>
      <c r="H8" s="133"/>
      <c r="I8" s="133"/>
      <c r="J8" s="133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3"/>
    </row>
    <row r="9" spans="1:40" s="2" customFormat="1" ht="16.149999999999999" customHeight="1" x14ac:dyDescent="0.5">
      <c r="A9" s="24">
        <v>3</v>
      </c>
      <c r="B9" s="558">
        <v>42872</v>
      </c>
      <c r="C9" s="128" t="s">
        <v>100</v>
      </c>
      <c r="D9" s="129" t="s">
        <v>119</v>
      </c>
      <c r="E9" s="130" t="s">
        <v>502</v>
      </c>
      <c r="F9" s="131" t="s">
        <v>16</v>
      </c>
      <c r="G9" s="132"/>
      <c r="H9" s="133"/>
      <c r="I9" s="133"/>
      <c r="J9" s="133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</row>
    <row r="10" spans="1:40" s="2" customFormat="1" ht="16.149999999999999" customHeight="1" x14ac:dyDescent="0.5">
      <c r="A10" s="24">
        <v>4</v>
      </c>
      <c r="B10" s="558">
        <v>42874</v>
      </c>
      <c r="C10" s="128" t="s">
        <v>100</v>
      </c>
      <c r="D10" s="129" t="s">
        <v>503</v>
      </c>
      <c r="E10" s="130" t="s">
        <v>504</v>
      </c>
      <c r="F10" s="151" t="s">
        <v>17</v>
      </c>
      <c r="G10" s="132"/>
      <c r="H10" s="133"/>
      <c r="I10" s="133"/>
      <c r="J10" s="133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134">
        <v>42944</v>
      </c>
      <c r="C11" s="135" t="s">
        <v>100</v>
      </c>
      <c r="D11" s="136" t="s">
        <v>500</v>
      </c>
      <c r="E11" s="137" t="s">
        <v>505</v>
      </c>
      <c r="F11" s="138" t="s">
        <v>13</v>
      </c>
      <c r="G11" s="139"/>
      <c r="H11" s="140"/>
      <c r="I11" s="140"/>
      <c r="J11" s="140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3"/>
      <c r="AB11" s="10"/>
      <c r="AK11" s="9"/>
      <c r="AM11" s="9"/>
      <c r="AN11" s="3"/>
    </row>
    <row r="12" spans="1:40" s="2" customFormat="1" ht="16.149999999999999" customHeight="1" x14ac:dyDescent="0.5">
      <c r="A12" s="61">
        <v>6</v>
      </c>
      <c r="B12" s="299">
        <v>42959</v>
      </c>
      <c r="C12" s="192" t="s">
        <v>100</v>
      </c>
      <c r="D12" s="193" t="s">
        <v>506</v>
      </c>
      <c r="E12" s="194" t="s">
        <v>507</v>
      </c>
      <c r="F12" s="195" t="s">
        <v>14</v>
      </c>
      <c r="G12" s="144"/>
      <c r="H12" s="126"/>
      <c r="I12" s="126"/>
      <c r="J12" s="126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1"/>
      <c r="Y12" s="23"/>
      <c r="AB12" s="10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127">
        <v>42987</v>
      </c>
      <c r="C13" s="128" t="s">
        <v>100</v>
      </c>
      <c r="D13" s="129" t="s">
        <v>508</v>
      </c>
      <c r="E13" s="130" t="s">
        <v>509</v>
      </c>
      <c r="F13" s="131" t="s">
        <v>15</v>
      </c>
      <c r="G13" s="132"/>
      <c r="H13" s="133"/>
      <c r="I13" s="133"/>
      <c r="J13" s="133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3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127">
        <v>42995</v>
      </c>
      <c r="C14" s="128" t="s">
        <v>100</v>
      </c>
      <c r="D14" s="129" t="s">
        <v>340</v>
      </c>
      <c r="E14" s="130" t="s">
        <v>510</v>
      </c>
      <c r="F14" s="131" t="s">
        <v>16</v>
      </c>
      <c r="G14" s="132"/>
      <c r="H14" s="133"/>
      <c r="I14" s="133"/>
      <c r="J14" s="133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558">
        <v>42997</v>
      </c>
      <c r="C15" s="128" t="s">
        <v>100</v>
      </c>
      <c r="D15" s="129" t="s">
        <v>511</v>
      </c>
      <c r="E15" s="130" t="s">
        <v>512</v>
      </c>
      <c r="F15" s="151" t="s">
        <v>17</v>
      </c>
      <c r="G15" s="132"/>
      <c r="H15" s="133"/>
      <c r="I15" s="133"/>
      <c r="J15" s="133"/>
      <c r="K15" s="29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302">
        <v>43001</v>
      </c>
      <c r="C16" s="307" t="s">
        <v>100</v>
      </c>
      <c r="D16" s="308" t="s">
        <v>513</v>
      </c>
      <c r="E16" s="309" t="s">
        <v>514</v>
      </c>
      <c r="F16" s="559" t="s">
        <v>13</v>
      </c>
      <c r="G16" s="139"/>
      <c r="H16" s="140"/>
      <c r="I16" s="140"/>
      <c r="J16" s="140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3"/>
      <c r="AB16" s="10"/>
      <c r="AC16" s="206"/>
      <c r="AD16" s="206"/>
      <c r="AE16" s="206"/>
      <c r="AF16" s="206"/>
      <c r="AG16" s="206"/>
      <c r="AH16" s="206"/>
      <c r="AK16" s="9"/>
      <c r="AM16" s="9"/>
      <c r="AN16" s="3"/>
    </row>
    <row r="17" spans="1:40" s="2" customFormat="1" ht="16.149999999999999" customHeight="1" x14ac:dyDescent="0.5">
      <c r="A17" s="61">
        <v>11</v>
      </c>
      <c r="B17" s="299">
        <v>43003</v>
      </c>
      <c r="C17" s="192" t="s">
        <v>100</v>
      </c>
      <c r="D17" s="560" t="s">
        <v>515</v>
      </c>
      <c r="E17" s="194" t="s">
        <v>516</v>
      </c>
      <c r="F17" s="195" t="s">
        <v>14</v>
      </c>
      <c r="G17" s="125"/>
      <c r="H17" s="126"/>
      <c r="I17" s="126"/>
      <c r="J17" s="126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362">
        <v>43073</v>
      </c>
      <c r="C18" s="128" t="s">
        <v>100</v>
      </c>
      <c r="D18" s="129" t="s">
        <v>129</v>
      </c>
      <c r="E18" s="130" t="s">
        <v>517</v>
      </c>
      <c r="F18" s="131" t="s">
        <v>15</v>
      </c>
      <c r="G18" s="132"/>
      <c r="H18" s="133"/>
      <c r="I18" s="133"/>
      <c r="J18" s="133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3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362">
        <v>43117</v>
      </c>
      <c r="C19" s="128" t="s">
        <v>100</v>
      </c>
      <c r="D19" s="129" t="s">
        <v>518</v>
      </c>
      <c r="E19" s="130" t="s">
        <v>519</v>
      </c>
      <c r="F19" s="131" t="s">
        <v>16</v>
      </c>
      <c r="G19" s="132"/>
      <c r="H19" s="133"/>
      <c r="I19" s="133"/>
      <c r="J19" s="133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362">
        <v>43124</v>
      </c>
      <c r="C20" s="128" t="s">
        <v>100</v>
      </c>
      <c r="D20" s="129" t="s">
        <v>520</v>
      </c>
      <c r="E20" s="130" t="s">
        <v>521</v>
      </c>
      <c r="F20" s="151" t="s">
        <v>17</v>
      </c>
      <c r="G20" s="132"/>
      <c r="H20" s="133"/>
      <c r="I20" s="133"/>
      <c r="J20" s="133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58">
        <v>43127</v>
      </c>
      <c r="C21" s="135" t="s">
        <v>100</v>
      </c>
      <c r="D21" s="136" t="s">
        <v>522</v>
      </c>
      <c r="E21" s="137" t="s">
        <v>523</v>
      </c>
      <c r="F21" s="138" t="s">
        <v>13</v>
      </c>
      <c r="G21" s="139"/>
      <c r="H21" s="140"/>
      <c r="I21" s="140"/>
      <c r="J21" s="140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3"/>
      <c r="AB21" s="10"/>
      <c r="AK21" s="9"/>
      <c r="AM21" s="9"/>
      <c r="AN21" s="3"/>
    </row>
    <row r="22" spans="1:40" s="2" customFormat="1" ht="16.149999999999999" customHeight="1" x14ac:dyDescent="0.5">
      <c r="A22" s="61">
        <v>16</v>
      </c>
      <c r="B22" s="386">
        <v>45024</v>
      </c>
      <c r="C22" s="192" t="s">
        <v>100</v>
      </c>
      <c r="D22" s="193" t="s">
        <v>524</v>
      </c>
      <c r="E22" s="194" t="s">
        <v>525</v>
      </c>
      <c r="F22" s="195" t="s">
        <v>14</v>
      </c>
      <c r="G22" s="144"/>
      <c r="H22" s="126"/>
      <c r="I22" s="126"/>
      <c r="J22" s="126"/>
      <c r="K22" s="21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22"/>
      <c r="X22" s="21"/>
      <c r="Y22" s="23"/>
      <c r="AB22" s="10"/>
      <c r="AK22" s="9"/>
      <c r="AM22" s="9"/>
      <c r="AN22" s="3"/>
    </row>
    <row r="23" spans="1:40" s="2" customFormat="1" ht="16.149999999999999" customHeight="1" x14ac:dyDescent="0.5">
      <c r="A23" s="24">
        <v>17</v>
      </c>
      <c r="B23" s="362">
        <v>45025</v>
      </c>
      <c r="C23" s="128" t="s">
        <v>100</v>
      </c>
      <c r="D23" s="129" t="s">
        <v>526</v>
      </c>
      <c r="E23" s="130" t="s">
        <v>527</v>
      </c>
      <c r="F23" s="131" t="s">
        <v>15</v>
      </c>
      <c r="G23" s="132"/>
      <c r="H23" s="133"/>
      <c r="I23" s="133"/>
      <c r="J23" s="133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3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362">
        <v>45026</v>
      </c>
      <c r="C24" s="128" t="s">
        <v>100</v>
      </c>
      <c r="D24" s="129" t="s">
        <v>528</v>
      </c>
      <c r="E24" s="130" t="s">
        <v>529</v>
      </c>
      <c r="F24" s="131" t="s">
        <v>16</v>
      </c>
      <c r="G24" s="132"/>
      <c r="H24" s="133"/>
      <c r="I24" s="133"/>
      <c r="J24" s="133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561">
        <v>45027</v>
      </c>
      <c r="C25" s="128" t="s">
        <v>100</v>
      </c>
      <c r="D25" s="129" t="s">
        <v>146</v>
      </c>
      <c r="E25" s="130" t="s">
        <v>530</v>
      </c>
      <c r="F25" s="151" t="s">
        <v>17</v>
      </c>
      <c r="G25" s="132"/>
      <c r="H25" s="133"/>
      <c r="I25" s="133"/>
      <c r="J25" s="133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3"/>
      <c r="AB25" s="10"/>
      <c r="AK25" s="9"/>
      <c r="AM25" s="9"/>
      <c r="AN25" s="3"/>
    </row>
    <row r="26" spans="1:40" s="2" customFormat="1" ht="16.5" customHeight="1" x14ac:dyDescent="0.5">
      <c r="A26" s="34">
        <v>20</v>
      </c>
      <c r="B26" s="385">
        <v>45028</v>
      </c>
      <c r="C26" s="307" t="s">
        <v>100</v>
      </c>
      <c r="D26" s="308" t="s">
        <v>531</v>
      </c>
      <c r="E26" s="309" t="s">
        <v>532</v>
      </c>
      <c r="F26" s="559" t="s">
        <v>13</v>
      </c>
      <c r="G26" s="139"/>
      <c r="H26" s="140"/>
      <c r="I26" s="140"/>
      <c r="J26" s="140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3"/>
      <c r="AB26" s="10"/>
      <c r="AK26" s="9"/>
      <c r="AM26" s="9"/>
      <c r="AN26" s="3"/>
    </row>
    <row r="27" spans="1:40" s="2" customFormat="1" ht="16.149999999999999" customHeight="1" x14ac:dyDescent="0.5">
      <c r="A27" s="61">
        <v>21</v>
      </c>
      <c r="B27" s="778">
        <v>45696</v>
      </c>
      <c r="C27" s="779" t="s">
        <v>100</v>
      </c>
      <c r="D27" s="780" t="s">
        <v>1041</v>
      </c>
      <c r="E27" s="781" t="s">
        <v>1021</v>
      </c>
      <c r="F27" s="782" t="s">
        <v>14</v>
      </c>
      <c r="G27" s="784" t="s">
        <v>1022</v>
      </c>
      <c r="H27" s="145"/>
      <c r="I27" s="145"/>
      <c r="J27" s="145"/>
      <c r="K27" s="51"/>
      <c r="L27" s="49"/>
      <c r="M27" s="49"/>
      <c r="N27" s="49"/>
      <c r="O27" s="49"/>
      <c r="P27" s="50"/>
      <c r="Q27" s="50"/>
      <c r="R27" s="50"/>
      <c r="S27" s="50"/>
      <c r="T27" s="50"/>
      <c r="U27" s="50"/>
      <c r="V27" s="50"/>
      <c r="W27" s="50"/>
      <c r="X27" s="51"/>
      <c r="Y27" s="23"/>
      <c r="AB27" s="10"/>
      <c r="AK27" s="9"/>
      <c r="AM27" s="9"/>
      <c r="AN27" s="3"/>
    </row>
    <row r="28" spans="1:40" s="2" customFormat="1" ht="16.149999999999999" customHeight="1" x14ac:dyDescent="0.5">
      <c r="A28" s="24">
        <v>22</v>
      </c>
      <c r="B28" s="127">
        <v>42780</v>
      </c>
      <c r="C28" s="128" t="s">
        <v>106</v>
      </c>
      <c r="D28" s="129" t="s">
        <v>533</v>
      </c>
      <c r="E28" s="130" t="s">
        <v>534</v>
      </c>
      <c r="F28" s="131" t="s">
        <v>14</v>
      </c>
      <c r="G28" s="132"/>
      <c r="H28" s="133"/>
      <c r="I28" s="133"/>
      <c r="J28" s="133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3"/>
    </row>
    <row r="29" spans="1:40" s="2" customFormat="1" ht="16.149999999999999" customHeight="1" x14ac:dyDescent="0.5">
      <c r="A29" s="24">
        <v>23</v>
      </c>
      <c r="B29" s="127">
        <v>42843</v>
      </c>
      <c r="C29" s="128" t="s">
        <v>106</v>
      </c>
      <c r="D29" s="129" t="s">
        <v>535</v>
      </c>
      <c r="E29" s="130" t="s">
        <v>536</v>
      </c>
      <c r="F29" s="131" t="s">
        <v>15</v>
      </c>
      <c r="G29" s="132"/>
      <c r="H29" s="133"/>
      <c r="I29" s="133"/>
      <c r="J29" s="133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3"/>
    </row>
    <row r="30" spans="1:40" s="2" customFormat="1" ht="16.350000000000001" customHeight="1" x14ac:dyDescent="0.5">
      <c r="A30" s="24">
        <v>24</v>
      </c>
      <c r="B30" s="558">
        <v>42856</v>
      </c>
      <c r="C30" s="128" t="s">
        <v>106</v>
      </c>
      <c r="D30" s="129" t="s">
        <v>537</v>
      </c>
      <c r="E30" s="130" t="s">
        <v>538</v>
      </c>
      <c r="F30" s="151" t="s">
        <v>16</v>
      </c>
      <c r="G30" s="132"/>
      <c r="H30" s="133"/>
      <c r="I30" s="133"/>
      <c r="J30" s="133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3"/>
      <c r="AB30" s="10"/>
      <c r="AK30" s="9"/>
      <c r="AM30" s="9"/>
      <c r="AN30" s="3"/>
    </row>
    <row r="31" spans="1:40" s="2" customFormat="1" ht="16.350000000000001" customHeight="1" x14ac:dyDescent="0.5">
      <c r="A31" s="34">
        <v>25</v>
      </c>
      <c r="B31" s="134">
        <v>42972</v>
      </c>
      <c r="C31" s="135" t="s">
        <v>106</v>
      </c>
      <c r="D31" s="136" t="s">
        <v>114</v>
      </c>
      <c r="E31" s="137" t="s">
        <v>539</v>
      </c>
      <c r="F31" s="138" t="s">
        <v>17</v>
      </c>
      <c r="G31" s="139"/>
      <c r="H31" s="146"/>
      <c r="I31" s="146"/>
      <c r="J31" s="146"/>
      <c r="K31" s="56"/>
      <c r="L31" s="56"/>
      <c r="M31" s="56"/>
      <c r="N31" s="56"/>
      <c r="O31" s="56"/>
      <c r="P31" s="57"/>
      <c r="Q31" s="57"/>
      <c r="R31" s="57"/>
      <c r="S31" s="57"/>
      <c r="T31" s="57"/>
      <c r="U31" s="57"/>
      <c r="V31" s="57"/>
      <c r="W31" s="57"/>
      <c r="X31" s="58"/>
      <c r="Y31" s="43"/>
      <c r="AB31" s="10"/>
      <c r="AK31" s="9"/>
      <c r="AM31" s="9"/>
      <c r="AN31" s="3"/>
    </row>
    <row r="32" spans="1:40" s="2" customFormat="1" ht="16.149999999999999" customHeight="1" x14ac:dyDescent="0.5">
      <c r="A32" s="61">
        <v>26</v>
      </c>
      <c r="B32" s="299">
        <v>42973</v>
      </c>
      <c r="C32" s="192" t="s">
        <v>106</v>
      </c>
      <c r="D32" s="193" t="s">
        <v>540</v>
      </c>
      <c r="E32" s="194" t="s">
        <v>541</v>
      </c>
      <c r="F32" s="195" t="s">
        <v>13</v>
      </c>
      <c r="G32" s="144"/>
      <c r="H32" s="126"/>
      <c r="I32" s="126"/>
      <c r="J32" s="126"/>
      <c r="K32" s="21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127">
        <v>43009</v>
      </c>
      <c r="C33" s="128" t="s">
        <v>106</v>
      </c>
      <c r="D33" s="129" t="s">
        <v>542</v>
      </c>
      <c r="E33" s="130" t="s">
        <v>328</v>
      </c>
      <c r="F33" s="131" t="s">
        <v>14</v>
      </c>
      <c r="G33" s="132"/>
      <c r="H33" s="133"/>
      <c r="I33" s="133"/>
      <c r="J33" s="133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3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127">
        <v>43014</v>
      </c>
      <c r="C34" s="128" t="s">
        <v>106</v>
      </c>
      <c r="D34" s="129" t="s">
        <v>543</v>
      </c>
      <c r="E34" s="130" t="s">
        <v>544</v>
      </c>
      <c r="F34" s="131" t="s">
        <v>15</v>
      </c>
      <c r="G34" s="132"/>
      <c r="H34" s="133"/>
      <c r="I34" s="133"/>
      <c r="J34" s="133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127">
        <v>43018</v>
      </c>
      <c r="C35" s="128" t="s">
        <v>106</v>
      </c>
      <c r="D35" s="129" t="s">
        <v>293</v>
      </c>
      <c r="E35" s="130" t="s">
        <v>545</v>
      </c>
      <c r="F35" s="131" t="s">
        <v>16</v>
      </c>
      <c r="G35" s="132"/>
      <c r="H35" s="133"/>
      <c r="I35" s="133"/>
      <c r="J35" s="133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AB35" s="10"/>
      <c r="AK35" s="9"/>
      <c r="AM35" s="9"/>
      <c r="AN35" s="3"/>
    </row>
    <row r="36" spans="1:40" s="2" customFormat="1" ht="16.350000000000001" customHeight="1" x14ac:dyDescent="0.5">
      <c r="A36" s="301">
        <v>30</v>
      </c>
      <c r="B36" s="562">
        <v>43024</v>
      </c>
      <c r="C36" s="135" t="s">
        <v>106</v>
      </c>
      <c r="D36" s="136" t="s">
        <v>162</v>
      </c>
      <c r="E36" s="137" t="s">
        <v>117</v>
      </c>
      <c r="F36" s="138" t="s">
        <v>17</v>
      </c>
      <c r="G36" s="139"/>
      <c r="H36" s="140"/>
      <c r="I36" s="140"/>
      <c r="J36" s="140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63"/>
      <c r="AB36" s="10"/>
      <c r="AK36" s="9"/>
      <c r="AM36" s="9"/>
      <c r="AN36" s="3"/>
    </row>
    <row r="37" spans="1:40" s="2" customFormat="1" ht="16.149999999999999" customHeight="1" x14ac:dyDescent="0.5">
      <c r="A37" s="61">
        <v>31</v>
      </c>
      <c r="B37" s="299">
        <v>43025</v>
      </c>
      <c r="C37" s="192" t="s">
        <v>106</v>
      </c>
      <c r="D37" s="193" t="s">
        <v>546</v>
      </c>
      <c r="E37" s="194" t="s">
        <v>547</v>
      </c>
      <c r="F37" s="195" t="s">
        <v>13</v>
      </c>
      <c r="G37" s="147"/>
      <c r="H37" s="148"/>
      <c r="I37" s="148"/>
      <c r="J37" s="148"/>
      <c r="K37" s="49"/>
      <c r="L37" s="49"/>
      <c r="M37" s="49"/>
      <c r="N37" s="49"/>
      <c r="O37" s="49"/>
      <c r="P37" s="50"/>
      <c r="Q37" s="50"/>
      <c r="R37" s="50"/>
      <c r="S37" s="50"/>
      <c r="T37" s="50"/>
      <c r="U37" s="50"/>
      <c r="V37" s="50"/>
      <c r="W37" s="50"/>
      <c r="X37" s="51"/>
      <c r="Y37" s="300"/>
    </row>
    <row r="38" spans="1:40" s="2" customFormat="1" ht="16.350000000000001" customHeight="1" x14ac:dyDescent="0.5">
      <c r="A38" s="24">
        <v>32</v>
      </c>
      <c r="B38" s="127">
        <v>43047</v>
      </c>
      <c r="C38" s="128" t="s">
        <v>106</v>
      </c>
      <c r="D38" s="129" t="s">
        <v>548</v>
      </c>
      <c r="E38" s="130" t="s">
        <v>549</v>
      </c>
      <c r="F38" s="131" t="s">
        <v>14</v>
      </c>
      <c r="G38" s="132"/>
      <c r="H38" s="133"/>
      <c r="I38" s="133"/>
      <c r="J38" s="133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3"/>
    </row>
    <row r="39" spans="1:40" s="2" customFormat="1" ht="15.95" customHeight="1" x14ac:dyDescent="0.5">
      <c r="A39" s="24">
        <v>33</v>
      </c>
      <c r="B39" s="127">
        <v>43068</v>
      </c>
      <c r="C39" s="128" t="s">
        <v>106</v>
      </c>
      <c r="D39" s="129" t="s">
        <v>550</v>
      </c>
      <c r="E39" s="130" t="s">
        <v>551</v>
      </c>
      <c r="F39" s="131" t="s">
        <v>15</v>
      </c>
      <c r="G39" s="132"/>
      <c r="H39" s="133"/>
      <c r="I39" s="133"/>
      <c r="J39" s="133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3"/>
      <c r="AB39" s="10"/>
      <c r="AK39" s="9"/>
      <c r="AM39" s="9"/>
      <c r="AN39" s="3"/>
    </row>
    <row r="40" spans="1:40" s="2" customFormat="1" ht="16.149999999999999" customHeight="1" x14ac:dyDescent="0.5">
      <c r="A40" s="24">
        <v>34</v>
      </c>
      <c r="B40" s="558">
        <v>43098</v>
      </c>
      <c r="C40" s="128" t="s">
        <v>106</v>
      </c>
      <c r="D40" s="129" t="s">
        <v>552</v>
      </c>
      <c r="E40" s="130" t="s">
        <v>553</v>
      </c>
      <c r="F40" s="131" t="s">
        <v>16</v>
      </c>
      <c r="G40" s="132"/>
      <c r="H40" s="133"/>
      <c r="I40" s="133"/>
      <c r="J40" s="133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3"/>
      <c r="AB40" s="10"/>
      <c r="AK40" s="9"/>
      <c r="AM40" s="9"/>
      <c r="AN40" s="3"/>
    </row>
    <row r="41" spans="1:40" s="2" customFormat="1" ht="16.5" customHeight="1" x14ac:dyDescent="0.5">
      <c r="A41" s="34">
        <v>35</v>
      </c>
      <c r="B41" s="134">
        <v>43106</v>
      </c>
      <c r="C41" s="135" t="s">
        <v>106</v>
      </c>
      <c r="D41" s="136" t="s">
        <v>554</v>
      </c>
      <c r="E41" s="137" t="s">
        <v>555</v>
      </c>
      <c r="F41" s="138" t="s">
        <v>17</v>
      </c>
      <c r="G41" s="139"/>
      <c r="H41" s="146"/>
      <c r="I41" s="146"/>
      <c r="J41" s="146"/>
      <c r="K41" s="56"/>
      <c r="L41" s="56"/>
      <c r="M41" s="56"/>
      <c r="N41" s="56"/>
      <c r="O41" s="56"/>
      <c r="P41" s="57"/>
      <c r="Q41" s="57"/>
      <c r="R41" s="57"/>
      <c r="S41" s="57"/>
      <c r="T41" s="57"/>
      <c r="U41" s="57"/>
      <c r="V41" s="57"/>
      <c r="W41" s="57"/>
      <c r="X41" s="58"/>
      <c r="Y41" s="43"/>
      <c r="AB41" s="10"/>
      <c r="AK41" s="9"/>
      <c r="AM41" s="9"/>
      <c r="AN41" s="3"/>
    </row>
    <row r="42" spans="1:40" s="2" customFormat="1" ht="16.149999999999999" customHeight="1" x14ac:dyDescent="0.5">
      <c r="A42" s="15">
        <v>36</v>
      </c>
      <c r="B42" s="141">
        <v>43173</v>
      </c>
      <c r="C42" s="121" t="s">
        <v>106</v>
      </c>
      <c r="D42" s="122" t="s">
        <v>556</v>
      </c>
      <c r="E42" s="123" t="s">
        <v>557</v>
      </c>
      <c r="F42" s="200" t="s">
        <v>13</v>
      </c>
      <c r="G42" s="149"/>
      <c r="H42" s="150"/>
      <c r="I42" s="150"/>
      <c r="J42" s="150"/>
      <c r="K42" s="44"/>
      <c r="L42" s="44"/>
      <c r="M42" s="44"/>
      <c r="N42" s="44"/>
      <c r="O42" s="44"/>
      <c r="P42" s="22"/>
      <c r="Q42" s="22"/>
      <c r="R42" s="22"/>
      <c r="S42" s="22"/>
      <c r="T42" s="22"/>
      <c r="U42" s="22"/>
      <c r="V42" s="22"/>
      <c r="W42" s="22"/>
      <c r="X42" s="21"/>
      <c r="Y42" s="23"/>
      <c r="AB42" s="10"/>
      <c r="AK42" s="9"/>
      <c r="AM42" s="9"/>
      <c r="AN42" s="3"/>
    </row>
    <row r="43" spans="1:40" s="2" customFormat="1" ht="16.350000000000001" customHeight="1" x14ac:dyDescent="0.5">
      <c r="A43" s="24">
        <v>37</v>
      </c>
      <c r="B43" s="362">
        <v>45029</v>
      </c>
      <c r="C43" s="128" t="s">
        <v>106</v>
      </c>
      <c r="D43" s="129" t="s">
        <v>558</v>
      </c>
      <c r="E43" s="130" t="s">
        <v>559</v>
      </c>
      <c r="F43" s="151" t="s">
        <v>14</v>
      </c>
      <c r="G43" s="132"/>
      <c r="H43" s="133"/>
      <c r="I43" s="133"/>
      <c r="J43" s="133"/>
      <c r="K43" s="29"/>
      <c r="L43" s="29"/>
      <c r="M43" s="29"/>
      <c r="N43" s="29"/>
      <c r="O43" s="29"/>
      <c r="P43" s="30"/>
      <c r="Q43" s="30"/>
      <c r="R43" s="30"/>
      <c r="S43" s="30"/>
      <c r="T43" s="30"/>
      <c r="U43" s="30"/>
      <c r="V43" s="30"/>
      <c r="W43" s="30"/>
      <c r="X43" s="31"/>
      <c r="Y43" s="33"/>
      <c r="AB43" s="10"/>
      <c r="AK43" s="9"/>
      <c r="AM43" s="9"/>
      <c r="AN43" s="3"/>
    </row>
    <row r="44" spans="1:40" s="2" customFormat="1" ht="15.95" customHeight="1" x14ac:dyDescent="0.5">
      <c r="A44" s="24">
        <v>38</v>
      </c>
      <c r="B44" s="362">
        <v>45030</v>
      </c>
      <c r="C44" s="128" t="s">
        <v>106</v>
      </c>
      <c r="D44" s="129" t="s">
        <v>109</v>
      </c>
      <c r="E44" s="130" t="s">
        <v>560</v>
      </c>
      <c r="F44" s="131" t="s">
        <v>15</v>
      </c>
      <c r="G44" s="563"/>
      <c r="H44" s="133"/>
      <c r="I44" s="133"/>
      <c r="J44" s="133"/>
      <c r="K44" s="29"/>
      <c r="L44" s="29"/>
      <c r="M44" s="29"/>
      <c r="N44" s="29"/>
      <c r="O44" s="29"/>
      <c r="P44" s="30"/>
      <c r="Q44" s="30"/>
      <c r="R44" s="30"/>
      <c r="S44" s="30"/>
      <c r="T44" s="30"/>
      <c r="U44" s="30"/>
      <c r="V44" s="30"/>
      <c r="W44" s="30"/>
      <c r="X44" s="31"/>
      <c r="Y44" s="33"/>
      <c r="AB44" s="10"/>
      <c r="AK44" s="9"/>
      <c r="AM44" s="9"/>
      <c r="AN44" s="3"/>
    </row>
    <row r="45" spans="1:40" s="2" customFormat="1" ht="16.149999999999999" customHeight="1" x14ac:dyDescent="0.5">
      <c r="A45" s="24">
        <v>39</v>
      </c>
      <c r="B45" s="362">
        <v>45031</v>
      </c>
      <c r="C45" s="128" t="s">
        <v>106</v>
      </c>
      <c r="D45" s="129" t="s">
        <v>561</v>
      </c>
      <c r="E45" s="130" t="s">
        <v>562</v>
      </c>
      <c r="F45" s="131" t="s">
        <v>16</v>
      </c>
      <c r="G45" s="563"/>
      <c r="H45" s="133"/>
      <c r="I45" s="133"/>
      <c r="J45" s="133"/>
      <c r="K45" s="29"/>
      <c r="L45" s="29"/>
      <c r="M45" s="29"/>
      <c r="N45" s="29"/>
      <c r="O45" s="29"/>
      <c r="P45" s="30"/>
      <c r="Q45" s="30"/>
      <c r="R45" s="30"/>
      <c r="S45" s="30"/>
      <c r="T45" s="30"/>
      <c r="U45" s="30"/>
      <c r="V45" s="30"/>
      <c r="W45" s="30"/>
      <c r="X45" s="31"/>
      <c r="Y45" s="33"/>
      <c r="AB45" s="10"/>
      <c r="AK45" s="9"/>
      <c r="AM45" s="9"/>
      <c r="AN45" s="3"/>
    </row>
    <row r="46" spans="1:40" s="2" customFormat="1" ht="16.149999999999999" customHeight="1" x14ac:dyDescent="0.5">
      <c r="A46" s="34">
        <v>40</v>
      </c>
      <c r="B46" s="358">
        <v>45032</v>
      </c>
      <c r="C46" s="135" t="s">
        <v>106</v>
      </c>
      <c r="D46" s="136" t="s">
        <v>563</v>
      </c>
      <c r="E46" s="137" t="s">
        <v>564</v>
      </c>
      <c r="F46" s="138" t="s">
        <v>17</v>
      </c>
      <c r="G46" s="609"/>
      <c r="H46" s="140"/>
      <c r="I46" s="140"/>
      <c r="J46" s="140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40"/>
      <c r="X46" s="41"/>
      <c r="Y46" s="63"/>
      <c r="AB46" s="10"/>
      <c r="AK46" s="9"/>
      <c r="AM46" s="9"/>
      <c r="AN46" s="3"/>
    </row>
    <row r="47" spans="1:40" s="2" customFormat="1" ht="5.0999999999999996" customHeight="1" x14ac:dyDescent="0.5">
      <c r="A47" s="65"/>
      <c r="B47" s="354"/>
      <c r="C47" s="355"/>
      <c r="D47" s="356"/>
      <c r="E47" s="357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4"/>
      <c r="Q47" s="64"/>
      <c r="R47" s="64"/>
      <c r="S47" s="64"/>
      <c r="T47" s="64"/>
      <c r="U47" s="64"/>
      <c r="V47" s="64"/>
      <c r="W47" s="64"/>
      <c r="X47" s="352"/>
      <c r="Y47" s="353"/>
      <c r="AB47" s="10"/>
      <c r="AK47" s="9"/>
      <c r="AM47" s="9"/>
      <c r="AN47" s="3"/>
    </row>
    <row r="48" spans="1:40" s="2" customFormat="1" ht="15.75" customHeight="1" x14ac:dyDescent="0.5">
      <c r="A48" s="64"/>
      <c r="B48" s="68" t="s">
        <v>24</v>
      </c>
      <c r="C48" s="65"/>
      <c r="E48" s="65">
        <f>I48+O48</f>
        <v>40</v>
      </c>
      <c r="F48" s="66" t="s">
        <v>6</v>
      </c>
      <c r="G48" s="68" t="s">
        <v>11</v>
      </c>
      <c r="H48" s="68"/>
      <c r="I48" s="65">
        <f>COUNTIF($C$7:$C$46,"ช")</f>
        <v>21</v>
      </c>
      <c r="J48" s="64"/>
      <c r="K48" s="67" t="s">
        <v>8</v>
      </c>
      <c r="L48" s="68"/>
      <c r="M48" s="343" t="s">
        <v>7</v>
      </c>
      <c r="N48" s="343"/>
      <c r="O48" s="65">
        <f>COUNTIF($C$7:$C$46,"ญ")</f>
        <v>19</v>
      </c>
      <c r="P48" s="64"/>
      <c r="Q48" s="67" t="s">
        <v>8</v>
      </c>
      <c r="X48" s="64"/>
      <c r="Y48" s="64"/>
    </row>
    <row r="49" spans="1:25" s="206" customFormat="1" ht="17.100000000000001" hidden="1" customHeight="1" x14ac:dyDescent="0.5">
      <c r="A49" s="201"/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</row>
    <row r="50" spans="1:25" s="203" customFormat="1" ht="16.5" hidden="1" customHeight="1" x14ac:dyDescent="0.5">
      <c r="A50" s="201"/>
      <c r="B50" s="377"/>
      <c r="C50" s="201"/>
      <c r="D50" s="378" t="s">
        <v>13</v>
      </c>
      <c r="E50" s="378">
        <f>COUNTIF($F$7:$F$46,"แดง")</f>
        <v>8</v>
      </c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</row>
    <row r="51" spans="1:25" s="203" customFormat="1" ht="16.5" hidden="1" customHeight="1" x14ac:dyDescent="0.5">
      <c r="A51" s="201"/>
      <c r="B51" s="377"/>
      <c r="C51" s="201"/>
      <c r="D51" s="378" t="s">
        <v>14</v>
      </c>
      <c r="E51" s="378">
        <f>COUNTIF($F$7:$F$46,"เหลือง")</f>
        <v>8</v>
      </c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</row>
    <row r="52" spans="1:25" s="203" customFormat="1" ht="16.5" hidden="1" customHeight="1" x14ac:dyDescent="0.5">
      <c r="A52" s="201"/>
      <c r="B52" s="377"/>
      <c r="C52" s="201"/>
      <c r="D52" s="378" t="s">
        <v>15</v>
      </c>
      <c r="E52" s="378">
        <f>COUNTIF($F$7:$F$46,"น้ำเงิน")</f>
        <v>8</v>
      </c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</row>
    <row r="53" spans="1:25" s="203" customFormat="1" ht="16.5" hidden="1" customHeight="1" x14ac:dyDescent="0.5">
      <c r="A53" s="201"/>
      <c r="B53" s="377"/>
      <c r="C53" s="201"/>
      <c r="D53" s="378" t="s">
        <v>16</v>
      </c>
      <c r="E53" s="378">
        <f>COUNTIF($F$7:$F$46,"ม่วง")</f>
        <v>8</v>
      </c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</row>
    <row r="54" spans="1:25" s="203" customFormat="1" ht="16.5" hidden="1" customHeight="1" x14ac:dyDescent="0.5">
      <c r="A54" s="201"/>
      <c r="B54" s="377"/>
      <c r="C54" s="201"/>
      <c r="D54" s="378" t="s">
        <v>17</v>
      </c>
      <c r="E54" s="378">
        <f>COUNTIF($F$7:$F$46,"ฟ้า")</f>
        <v>8</v>
      </c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</row>
    <row r="55" spans="1:25" s="203" customFormat="1" ht="16.5" hidden="1" customHeight="1" x14ac:dyDescent="0.5">
      <c r="A55" s="201"/>
      <c r="B55" s="377"/>
      <c r="C55" s="201"/>
      <c r="D55" s="378" t="s">
        <v>5</v>
      </c>
      <c r="E55" s="378">
        <f>SUM(E50:E54)</f>
        <v>40</v>
      </c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</row>
    <row r="56" spans="1:25" s="203" customFormat="1" ht="15" customHeight="1" x14ac:dyDescent="0.5">
      <c r="B56" s="202"/>
      <c r="C56" s="204"/>
      <c r="D56" s="164"/>
      <c r="E56" s="164"/>
    </row>
    <row r="57" spans="1:25" s="203" customFormat="1" ht="15" customHeight="1" x14ac:dyDescent="0.5">
      <c r="B57" s="202"/>
      <c r="C57" s="204"/>
      <c r="D57" s="164"/>
      <c r="E57" s="164"/>
    </row>
    <row r="58" spans="1:25" s="203" customFormat="1" ht="15" customHeight="1" x14ac:dyDescent="0.5">
      <c r="B58" s="202"/>
      <c r="C58" s="205"/>
      <c r="D58" s="206"/>
      <c r="E58" s="206"/>
    </row>
    <row r="59" spans="1:25" s="203" customFormat="1" ht="15" customHeight="1" x14ac:dyDescent="0.5">
      <c r="B59" s="202"/>
      <c r="C59" s="204"/>
      <c r="D59" s="164"/>
      <c r="E59" s="164"/>
    </row>
    <row r="60" spans="1:25" s="203" customFormat="1" ht="15" customHeight="1" x14ac:dyDescent="0.5">
      <c r="B60" s="202"/>
      <c r="C60" s="204"/>
      <c r="D60" s="164"/>
      <c r="E60" s="164"/>
    </row>
    <row r="61" spans="1:25" s="203" customFormat="1" ht="15" customHeight="1" x14ac:dyDescent="0.5">
      <c r="B61" s="202"/>
      <c r="C61" s="204"/>
      <c r="D61" s="164"/>
      <c r="E61" s="164"/>
    </row>
    <row r="62" spans="1:25" s="203" customFormat="1" ht="15" customHeight="1" x14ac:dyDescent="0.5">
      <c r="B62" s="202"/>
      <c r="C62" s="204"/>
      <c r="D62" s="164"/>
      <c r="E62" s="164"/>
    </row>
    <row r="63" spans="1:25" s="203" customFormat="1" ht="15" customHeight="1" x14ac:dyDescent="0.5">
      <c r="B63" s="202"/>
      <c r="C63" s="204"/>
      <c r="D63" s="164"/>
      <c r="E63" s="164"/>
    </row>
    <row r="64" spans="1:25" s="203" customFormat="1" ht="15" customHeight="1" x14ac:dyDescent="0.5">
      <c r="B64" s="202"/>
      <c r="C64" s="204"/>
      <c r="D64" s="164"/>
      <c r="E64" s="164"/>
    </row>
    <row r="65" spans="2:5" s="203" customFormat="1" ht="15" customHeight="1" x14ac:dyDescent="0.5">
      <c r="B65" s="202"/>
      <c r="C65" s="204"/>
      <c r="D65" s="164"/>
      <c r="E65" s="164"/>
    </row>
    <row r="66" spans="2:5" s="203" customFormat="1" ht="15" customHeight="1" x14ac:dyDescent="0.5">
      <c r="B66" s="202"/>
      <c r="C66" s="204"/>
      <c r="D66" s="164"/>
      <c r="E66" s="164"/>
    </row>
    <row r="67" spans="2:5" s="203" customFormat="1" ht="15" customHeight="1" x14ac:dyDescent="0.5">
      <c r="B67" s="202"/>
      <c r="C67" s="204"/>
      <c r="D67" s="164"/>
      <c r="E67" s="164"/>
    </row>
    <row r="68" spans="2:5" s="203" customFormat="1" ht="15" customHeight="1" x14ac:dyDescent="0.5">
      <c r="B68" s="202"/>
      <c r="C68" s="204"/>
      <c r="D68" s="164"/>
      <c r="E68" s="164"/>
    </row>
    <row r="69" spans="2:5" s="203" customFormat="1" ht="15" customHeight="1" x14ac:dyDescent="0.5">
      <c r="B69" s="202"/>
      <c r="C69" s="204"/>
      <c r="D69" s="164"/>
      <c r="E69" s="164"/>
    </row>
    <row r="70" spans="2:5" s="203" customFormat="1" ht="15" customHeight="1" x14ac:dyDescent="0.5">
      <c r="B70" s="202"/>
      <c r="C70" s="204"/>
      <c r="D70" s="164"/>
      <c r="E70" s="164"/>
    </row>
    <row r="71" spans="2:5" s="203" customFormat="1" ht="15" customHeight="1" x14ac:dyDescent="0.5">
      <c r="B71" s="202"/>
      <c r="C71" s="204"/>
      <c r="D71" s="164"/>
      <c r="E71" s="164"/>
    </row>
    <row r="72" spans="2:5" s="203" customFormat="1" ht="15" customHeight="1" x14ac:dyDescent="0.5">
      <c r="B72" s="202"/>
      <c r="C72" s="204"/>
      <c r="D72" s="164"/>
      <c r="E72" s="164"/>
    </row>
    <row r="73" spans="2:5" s="203" customFormat="1" ht="15" customHeight="1" x14ac:dyDescent="0.5">
      <c r="B73" s="202"/>
      <c r="C73" s="204"/>
      <c r="D73" s="164"/>
      <c r="E73" s="164"/>
    </row>
    <row r="74" spans="2:5" s="203" customFormat="1" ht="15" customHeight="1" x14ac:dyDescent="0.5">
      <c r="B74" s="202"/>
      <c r="C74" s="204"/>
      <c r="D74" s="164"/>
      <c r="E74" s="164"/>
    </row>
    <row r="75" spans="2:5" s="203" customFormat="1" ht="15" customHeight="1" x14ac:dyDescent="0.5">
      <c r="B75" s="202"/>
      <c r="C75" s="204"/>
      <c r="D75" s="164"/>
      <c r="E75" s="164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58"/>
  <sheetViews>
    <sheetView topLeftCell="A23" zoomScale="120" zoomScaleNormal="120" workbookViewId="0">
      <selection activeCell="AF36" sqref="AF36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6" width="3" style="1" customWidth="1"/>
    <col min="27" max="29" width="9.140625" style="1" customWidth="1"/>
    <col min="30" max="30" width="11.7109375" style="1" customWidth="1"/>
    <col min="31" max="16384" width="9.140625" style="1"/>
  </cols>
  <sheetData>
    <row r="1" spans="1:37" s="12" customFormat="1" ht="18" customHeight="1" x14ac:dyDescent="0.5">
      <c r="B1" s="169" t="s">
        <v>55</v>
      </c>
      <c r="C1" s="170"/>
      <c r="D1" s="171"/>
      <c r="E1" s="172" t="str">
        <f>'ยอด ม.5'!D1</f>
        <v xml:space="preserve">      ภาคเรียนที่ 1  ปีการศึกษา 2569</v>
      </c>
      <c r="F1" s="14"/>
      <c r="M1" s="12" t="s">
        <v>25</v>
      </c>
      <c r="R1" s="12" t="str">
        <f>'ยอด ม.5'!B16</f>
        <v>นางสาวฤทัยชนก แก้ววิรัตน์</v>
      </c>
    </row>
    <row r="2" spans="1:37" s="12" customFormat="1" ht="18" customHeight="1" x14ac:dyDescent="0.5">
      <c r="B2" s="173" t="s">
        <v>46</v>
      </c>
      <c r="C2" s="170"/>
      <c r="D2" s="171"/>
      <c r="E2" s="172" t="s">
        <v>62</v>
      </c>
      <c r="M2" s="12" t="s">
        <v>47</v>
      </c>
      <c r="R2" s="12" t="str">
        <f>'ยอด ม.5'!B17</f>
        <v>นายพิทักสันต์  ลิ่มวงษ์</v>
      </c>
    </row>
    <row r="3" spans="1:37" s="13" customFormat="1" ht="17.25" customHeight="1" x14ac:dyDescent="0.5">
      <c r="A3" s="14" t="s">
        <v>27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37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174" t="s">
        <v>49</v>
      </c>
      <c r="W4" s="804">
        <f>'ยอด ม.5'!F16</f>
        <v>744</v>
      </c>
      <c r="X4" s="804"/>
    </row>
    <row r="5" spans="1:37" s="79" customFormat="1" ht="18" customHeight="1" x14ac:dyDescent="0.5">
      <c r="A5" s="805" t="s">
        <v>0</v>
      </c>
      <c r="B5" s="807" t="s">
        <v>1</v>
      </c>
      <c r="C5" s="809" t="s">
        <v>2</v>
      </c>
      <c r="D5" s="811" t="s">
        <v>9</v>
      </c>
      <c r="E5" s="813" t="s">
        <v>4</v>
      </c>
      <c r="F5" s="805" t="s">
        <v>3</v>
      </c>
      <c r="G5" s="176"/>
      <c r="H5" s="177"/>
      <c r="I5" s="177"/>
      <c r="J5" s="177"/>
      <c r="K5" s="177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9"/>
      <c r="X5" s="186"/>
      <c r="Y5" s="187"/>
    </row>
    <row r="6" spans="1:37" s="79" customFormat="1" ht="18" customHeight="1" x14ac:dyDescent="0.5">
      <c r="A6" s="806"/>
      <c r="B6" s="808"/>
      <c r="C6" s="810"/>
      <c r="D6" s="812"/>
      <c r="E6" s="814"/>
      <c r="F6" s="815"/>
      <c r="G6" s="188"/>
      <c r="H6" s="182"/>
      <c r="I6" s="182"/>
      <c r="J6" s="182"/>
      <c r="K6" s="182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4"/>
      <c r="X6" s="189"/>
      <c r="Y6" s="190"/>
    </row>
    <row r="7" spans="1:37" s="2" customFormat="1" ht="15.75" customHeight="1" x14ac:dyDescent="0.5">
      <c r="A7" s="15">
        <v>1</v>
      </c>
      <c r="B7" s="363">
        <v>42790</v>
      </c>
      <c r="C7" s="121" t="s">
        <v>100</v>
      </c>
      <c r="D7" s="122" t="s">
        <v>565</v>
      </c>
      <c r="E7" s="123" t="s">
        <v>566</v>
      </c>
      <c r="F7" s="124" t="s">
        <v>13</v>
      </c>
      <c r="G7" s="593"/>
      <c r="H7" s="21"/>
      <c r="I7" s="21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  <c r="Z7" s="353"/>
      <c r="AA7" s="206"/>
    </row>
    <row r="8" spans="1:37" s="2" customFormat="1" ht="16.149999999999999" customHeight="1" x14ac:dyDescent="0.5">
      <c r="A8" s="24">
        <v>2</v>
      </c>
      <c r="B8" s="362">
        <v>42799</v>
      </c>
      <c r="C8" s="128" t="s">
        <v>100</v>
      </c>
      <c r="D8" s="129" t="s">
        <v>567</v>
      </c>
      <c r="E8" s="130" t="s">
        <v>568</v>
      </c>
      <c r="F8" s="131" t="s">
        <v>14</v>
      </c>
      <c r="G8" s="71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3"/>
      <c r="Z8" s="353"/>
    </row>
    <row r="9" spans="1:37" s="2" customFormat="1" ht="16.149999999999999" customHeight="1" x14ac:dyDescent="0.5">
      <c r="A9" s="24">
        <v>3</v>
      </c>
      <c r="B9" s="362">
        <v>42806</v>
      </c>
      <c r="C9" s="128" t="s">
        <v>100</v>
      </c>
      <c r="D9" s="129" t="s">
        <v>515</v>
      </c>
      <c r="E9" s="130" t="s">
        <v>569</v>
      </c>
      <c r="F9" s="131" t="s">
        <v>15</v>
      </c>
      <c r="G9" s="71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  <c r="Z9" s="353"/>
    </row>
    <row r="10" spans="1:37" s="2" customFormat="1" ht="16.149999999999999" customHeight="1" x14ac:dyDescent="0.5">
      <c r="A10" s="24">
        <v>4</v>
      </c>
      <c r="B10" s="362">
        <v>42865</v>
      </c>
      <c r="C10" s="128" t="s">
        <v>100</v>
      </c>
      <c r="D10" s="129" t="s">
        <v>146</v>
      </c>
      <c r="E10" s="130" t="s">
        <v>570</v>
      </c>
      <c r="F10" s="131" t="s">
        <v>17</v>
      </c>
      <c r="G10" s="71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  <c r="Z10" s="353"/>
      <c r="AH10" s="9"/>
      <c r="AJ10" s="9"/>
      <c r="AK10" s="3"/>
    </row>
    <row r="11" spans="1:37" s="2" customFormat="1" ht="16.149999999999999" customHeight="1" x14ac:dyDescent="0.5">
      <c r="A11" s="34">
        <v>5</v>
      </c>
      <c r="B11" s="358">
        <v>42912</v>
      </c>
      <c r="C11" s="135" t="s">
        <v>100</v>
      </c>
      <c r="D11" s="136" t="s">
        <v>571</v>
      </c>
      <c r="E11" s="137" t="s">
        <v>572</v>
      </c>
      <c r="F11" s="138" t="s">
        <v>13</v>
      </c>
      <c r="G11" s="72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3"/>
      <c r="Z11" s="353"/>
      <c r="AH11" s="9"/>
      <c r="AJ11" s="9"/>
      <c r="AK11" s="3"/>
    </row>
    <row r="12" spans="1:37" s="2" customFormat="1" ht="16.149999999999999" customHeight="1" x14ac:dyDescent="0.5">
      <c r="A12" s="15">
        <v>6</v>
      </c>
      <c r="B12" s="363">
        <v>42945</v>
      </c>
      <c r="C12" s="121" t="s">
        <v>100</v>
      </c>
      <c r="D12" s="122" t="s">
        <v>573</v>
      </c>
      <c r="E12" s="123" t="s">
        <v>574</v>
      </c>
      <c r="F12" s="124" t="s">
        <v>14</v>
      </c>
      <c r="G12" s="70"/>
      <c r="H12" s="21"/>
      <c r="I12" s="21"/>
      <c r="J12" s="2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1"/>
      <c r="Y12" s="23"/>
      <c r="Z12" s="353"/>
      <c r="AH12" s="9"/>
      <c r="AJ12" s="9"/>
      <c r="AK12" s="3"/>
    </row>
    <row r="13" spans="1:37" s="2" customFormat="1" ht="16.149999999999999" customHeight="1" x14ac:dyDescent="0.5">
      <c r="A13" s="24">
        <v>7</v>
      </c>
      <c r="B13" s="362">
        <v>42949</v>
      </c>
      <c r="C13" s="128" t="s">
        <v>100</v>
      </c>
      <c r="D13" s="129" t="s">
        <v>575</v>
      </c>
      <c r="E13" s="130" t="s">
        <v>576</v>
      </c>
      <c r="F13" s="131" t="s">
        <v>15</v>
      </c>
      <c r="G13" s="71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3"/>
      <c r="Z13" s="353"/>
      <c r="AH13" s="9"/>
      <c r="AJ13" s="9"/>
      <c r="AK13" s="3"/>
    </row>
    <row r="14" spans="1:37" s="2" customFormat="1" ht="16.149999999999999" customHeight="1" x14ac:dyDescent="0.5">
      <c r="A14" s="24">
        <v>8</v>
      </c>
      <c r="B14" s="362">
        <v>42958</v>
      </c>
      <c r="C14" s="128" t="s">
        <v>100</v>
      </c>
      <c r="D14" s="129" t="s">
        <v>577</v>
      </c>
      <c r="E14" s="130" t="s">
        <v>578</v>
      </c>
      <c r="F14" s="131" t="s">
        <v>16</v>
      </c>
      <c r="G14" s="71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Z14" s="353"/>
      <c r="AH14" s="9"/>
      <c r="AJ14" s="9"/>
      <c r="AK14" s="3"/>
    </row>
    <row r="15" spans="1:37" s="2" customFormat="1" ht="16.149999999999999" customHeight="1" x14ac:dyDescent="0.5">
      <c r="A15" s="24">
        <v>9</v>
      </c>
      <c r="B15" s="362">
        <v>42961</v>
      </c>
      <c r="C15" s="128" t="s">
        <v>100</v>
      </c>
      <c r="D15" s="129" t="s">
        <v>141</v>
      </c>
      <c r="E15" s="130" t="s">
        <v>579</v>
      </c>
      <c r="F15" s="131" t="s">
        <v>17</v>
      </c>
      <c r="G15" s="71"/>
      <c r="H15" s="29"/>
      <c r="I15" s="29"/>
      <c r="J15" s="29"/>
      <c r="K15" s="29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Z15" s="353"/>
      <c r="AH15" s="9"/>
      <c r="AJ15" s="9"/>
      <c r="AK15" s="3"/>
    </row>
    <row r="16" spans="1:37" s="2" customFormat="1" ht="16.149999999999999" customHeight="1" x14ac:dyDescent="0.5">
      <c r="A16" s="34">
        <v>10</v>
      </c>
      <c r="B16" s="358">
        <v>42990</v>
      </c>
      <c r="C16" s="135" t="s">
        <v>100</v>
      </c>
      <c r="D16" s="136" t="s">
        <v>580</v>
      </c>
      <c r="E16" s="137" t="s">
        <v>581</v>
      </c>
      <c r="F16" s="138" t="s">
        <v>13</v>
      </c>
      <c r="G16" s="72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3"/>
      <c r="Z16" s="353"/>
      <c r="AH16" s="9"/>
      <c r="AJ16" s="9"/>
      <c r="AK16" s="3"/>
    </row>
    <row r="17" spans="1:37" s="2" customFormat="1" ht="16.149999999999999" customHeight="1" x14ac:dyDescent="0.5">
      <c r="A17" s="15">
        <v>11</v>
      </c>
      <c r="B17" s="363">
        <v>42999</v>
      </c>
      <c r="C17" s="121" t="s">
        <v>100</v>
      </c>
      <c r="D17" s="122" t="s">
        <v>179</v>
      </c>
      <c r="E17" s="123" t="s">
        <v>582</v>
      </c>
      <c r="F17" s="124" t="s">
        <v>14</v>
      </c>
      <c r="G17" s="70"/>
      <c r="H17" s="21"/>
      <c r="I17" s="21"/>
      <c r="J17" s="2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Z17" s="353"/>
      <c r="AH17" s="9"/>
      <c r="AJ17" s="9"/>
      <c r="AK17" s="3"/>
    </row>
    <row r="18" spans="1:37" s="2" customFormat="1" ht="16.149999999999999" customHeight="1" x14ac:dyDescent="0.5">
      <c r="A18" s="24">
        <v>12</v>
      </c>
      <c r="B18" s="362">
        <v>43122</v>
      </c>
      <c r="C18" s="128" t="s">
        <v>100</v>
      </c>
      <c r="D18" s="129" t="s">
        <v>583</v>
      </c>
      <c r="E18" s="130" t="s">
        <v>584</v>
      </c>
      <c r="F18" s="131" t="s">
        <v>15</v>
      </c>
      <c r="G18" s="71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3"/>
      <c r="Z18" s="353"/>
      <c r="AH18" s="9"/>
      <c r="AJ18" s="9"/>
      <c r="AK18" s="3"/>
    </row>
    <row r="19" spans="1:37" s="2" customFormat="1" ht="16.149999999999999" customHeight="1" x14ac:dyDescent="0.5">
      <c r="A19" s="24">
        <v>13</v>
      </c>
      <c r="B19" s="362">
        <v>43889</v>
      </c>
      <c r="C19" s="128" t="s">
        <v>100</v>
      </c>
      <c r="D19" s="191" t="s">
        <v>1009</v>
      </c>
      <c r="E19" s="130" t="s">
        <v>1010</v>
      </c>
      <c r="F19" s="131" t="s">
        <v>17</v>
      </c>
      <c r="G19" s="71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3"/>
      <c r="Z19" s="353"/>
      <c r="AH19" s="9"/>
      <c r="AJ19" s="9"/>
      <c r="AK19" s="3"/>
    </row>
    <row r="20" spans="1:37" s="2" customFormat="1" ht="16.149999999999999" customHeight="1" x14ac:dyDescent="0.5">
      <c r="A20" s="24">
        <v>14</v>
      </c>
      <c r="B20" s="362">
        <v>45033</v>
      </c>
      <c r="C20" s="128" t="s">
        <v>100</v>
      </c>
      <c r="D20" s="129" t="s">
        <v>585</v>
      </c>
      <c r="E20" s="130" t="s">
        <v>586</v>
      </c>
      <c r="F20" s="131" t="s">
        <v>16</v>
      </c>
      <c r="G20" s="71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Z20" s="353"/>
      <c r="AA20" s="797"/>
      <c r="AH20" s="9"/>
      <c r="AJ20" s="9"/>
      <c r="AK20" s="3"/>
    </row>
    <row r="21" spans="1:37" s="2" customFormat="1" ht="16.149999999999999" customHeight="1" x14ac:dyDescent="0.5">
      <c r="A21" s="34">
        <v>15</v>
      </c>
      <c r="B21" s="358">
        <v>45035</v>
      </c>
      <c r="C21" s="135" t="s">
        <v>100</v>
      </c>
      <c r="D21" s="136" t="s">
        <v>588</v>
      </c>
      <c r="E21" s="137" t="s">
        <v>123</v>
      </c>
      <c r="F21" s="138" t="s">
        <v>13</v>
      </c>
      <c r="G21" s="72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3"/>
      <c r="Z21" s="353"/>
      <c r="AH21" s="9"/>
      <c r="AJ21" s="9"/>
      <c r="AK21" s="3"/>
    </row>
    <row r="22" spans="1:37" s="2" customFormat="1" ht="16.149999999999999" customHeight="1" x14ac:dyDescent="0.5">
      <c r="A22" s="15">
        <v>16</v>
      </c>
      <c r="B22" s="363">
        <v>45036</v>
      </c>
      <c r="C22" s="121" t="s">
        <v>100</v>
      </c>
      <c r="D22" s="122" t="s">
        <v>146</v>
      </c>
      <c r="E22" s="123" t="s">
        <v>589</v>
      </c>
      <c r="F22" s="124" t="s">
        <v>14</v>
      </c>
      <c r="G22" s="70"/>
      <c r="H22" s="21"/>
      <c r="I22" s="21"/>
      <c r="J22" s="21"/>
      <c r="K22" s="21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22"/>
      <c r="X22" s="21"/>
      <c r="Y22" s="23"/>
      <c r="Z22" s="353"/>
      <c r="AH22" s="9"/>
      <c r="AJ22" s="9"/>
      <c r="AK22" s="3"/>
    </row>
    <row r="23" spans="1:37" s="2" customFormat="1" ht="16.149999999999999" customHeight="1" x14ac:dyDescent="0.5">
      <c r="A23" s="24">
        <v>17</v>
      </c>
      <c r="B23" s="362">
        <v>45038</v>
      </c>
      <c r="C23" s="128" t="s">
        <v>100</v>
      </c>
      <c r="D23" s="129" t="s">
        <v>590</v>
      </c>
      <c r="E23" s="130" t="s">
        <v>174</v>
      </c>
      <c r="F23" s="131" t="s">
        <v>16</v>
      </c>
      <c r="G23" s="71"/>
      <c r="H23" s="29"/>
      <c r="I23" s="2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3"/>
      <c r="Z23" s="353"/>
      <c r="AH23" s="9"/>
      <c r="AJ23" s="9"/>
      <c r="AK23" s="3"/>
    </row>
    <row r="24" spans="1:37" s="2" customFormat="1" ht="16.149999999999999" customHeight="1" x14ac:dyDescent="0.5">
      <c r="A24" s="24">
        <v>18</v>
      </c>
      <c r="B24" s="362">
        <v>45039</v>
      </c>
      <c r="C24" s="128" t="s">
        <v>100</v>
      </c>
      <c r="D24" s="129" t="s">
        <v>591</v>
      </c>
      <c r="E24" s="130" t="s">
        <v>592</v>
      </c>
      <c r="F24" s="131" t="s">
        <v>17</v>
      </c>
      <c r="G24" s="71"/>
      <c r="H24" s="29"/>
      <c r="I24" s="29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3"/>
      <c r="Z24" s="353"/>
      <c r="AH24" s="9"/>
      <c r="AJ24" s="9"/>
      <c r="AK24" s="3"/>
    </row>
    <row r="25" spans="1:37" s="2" customFormat="1" ht="16.149999999999999" customHeight="1" x14ac:dyDescent="0.5">
      <c r="A25" s="24">
        <v>19</v>
      </c>
      <c r="B25" s="362">
        <v>45040</v>
      </c>
      <c r="C25" s="128" t="s">
        <v>100</v>
      </c>
      <c r="D25" s="129" t="s">
        <v>593</v>
      </c>
      <c r="E25" s="130" t="s">
        <v>594</v>
      </c>
      <c r="F25" s="131" t="s">
        <v>13</v>
      </c>
      <c r="G25" s="71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3"/>
      <c r="Z25" s="353"/>
      <c r="AA25" s="594"/>
      <c r="AH25" s="9"/>
      <c r="AJ25" s="9"/>
      <c r="AK25" s="3"/>
    </row>
    <row r="26" spans="1:37" s="2" customFormat="1" ht="16.5" customHeight="1" x14ac:dyDescent="0.5">
      <c r="A26" s="34">
        <v>20</v>
      </c>
      <c r="B26" s="358">
        <v>42822</v>
      </c>
      <c r="C26" s="135" t="s">
        <v>106</v>
      </c>
      <c r="D26" s="136" t="s">
        <v>595</v>
      </c>
      <c r="E26" s="137" t="s">
        <v>596</v>
      </c>
      <c r="F26" s="138" t="s">
        <v>14</v>
      </c>
      <c r="G26" s="441"/>
      <c r="H26" s="41"/>
      <c r="I26" s="41"/>
      <c r="J26" s="41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3"/>
      <c r="Z26" s="353"/>
      <c r="AA26" s="594"/>
      <c r="AH26" s="9"/>
      <c r="AJ26" s="9"/>
      <c r="AK26" s="3"/>
    </row>
    <row r="27" spans="1:37" s="2" customFormat="1" ht="16.149999999999999" customHeight="1" x14ac:dyDescent="0.5">
      <c r="A27" s="15">
        <v>21</v>
      </c>
      <c r="B27" s="363">
        <v>42926</v>
      </c>
      <c r="C27" s="192" t="s">
        <v>106</v>
      </c>
      <c r="D27" s="193" t="s">
        <v>597</v>
      </c>
      <c r="E27" s="194" t="s">
        <v>598</v>
      </c>
      <c r="F27" s="124" t="s">
        <v>15</v>
      </c>
      <c r="G27" s="434"/>
      <c r="H27" s="51"/>
      <c r="I27" s="51"/>
      <c r="J27" s="51"/>
      <c r="K27" s="51"/>
      <c r="L27" s="49"/>
      <c r="M27" s="49"/>
      <c r="N27" s="49"/>
      <c r="O27" s="49"/>
      <c r="P27" s="50"/>
      <c r="Q27" s="50"/>
      <c r="R27" s="50"/>
      <c r="S27" s="50"/>
      <c r="T27" s="50"/>
      <c r="U27" s="50"/>
      <c r="V27" s="50"/>
      <c r="W27" s="50"/>
      <c r="X27" s="51"/>
      <c r="Y27" s="23"/>
      <c r="Z27" s="353"/>
      <c r="AH27" s="9"/>
      <c r="AJ27" s="9"/>
      <c r="AK27" s="3"/>
    </row>
    <row r="28" spans="1:37" s="2" customFormat="1" ht="16.149999999999999" customHeight="1" x14ac:dyDescent="0.5">
      <c r="A28" s="24">
        <v>22</v>
      </c>
      <c r="B28" s="362">
        <v>42928</v>
      </c>
      <c r="C28" s="128" t="s">
        <v>106</v>
      </c>
      <c r="D28" s="129" t="s">
        <v>599</v>
      </c>
      <c r="E28" s="130" t="s">
        <v>600</v>
      </c>
      <c r="F28" s="131" t="s">
        <v>16</v>
      </c>
      <c r="G28" s="71"/>
      <c r="H28" s="29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3"/>
      <c r="Z28" s="353"/>
    </row>
    <row r="29" spans="1:37" s="2" customFormat="1" ht="16.350000000000001" customHeight="1" x14ac:dyDescent="0.5">
      <c r="A29" s="24">
        <v>23</v>
      </c>
      <c r="B29" s="362">
        <v>42930</v>
      </c>
      <c r="C29" s="128" t="s">
        <v>106</v>
      </c>
      <c r="D29" s="129" t="s">
        <v>601</v>
      </c>
      <c r="E29" s="130" t="s">
        <v>602</v>
      </c>
      <c r="F29" s="131" t="s">
        <v>17</v>
      </c>
      <c r="G29" s="71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3"/>
      <c r="Z29" s="353"/>
    </row>
    <row r="30" spans="1:37" s="2" customFormat="1" ht="16.149999999999999" customHeight="1" x14ac:dyDescent="0.5">
      <c r="A30" s="24">
        <v>24</v>
      </c>
      <c r="B30" s="362">
        <v>42978</v>
      </c>
      <c r="C30" s="128" t="s">
        <v>106</v>
      </c>
      <c r="D30" s="129" t="s">
        <v>603</v>
      </c>
      <c r="E30" s="130" t="s">
        <v>604</v>
      </c>
      <c r="F30" s="131" t="s">
        <v>13</v>
      </c>
      <c r="G30" s="71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3"/>
      <c r="Z30" s="353"/>
      <c r="AH30" s="9"/>
      <c r="AJ30" s="9"/>
      <c r="AK30" s="3"/>
    </row>
    <row r="31" spans="1:37" s="2" customFormat="1" ht="16.149999999999999" customHeight="1" x14ac:dyDescent="0.5">
      <c r="A31" s="34">
        <v>25</v>
      </c>
      <c r="B31" s="358">
        <v>43010</v>
      </c>
      <c r="C31" s="196" t="s">
        <v>106</v>
      </c>
      <c r="D31" s="197" t="s">
        <v>160</v>
      </c>
      <c r="E31" s="198" t="s">
        <v>605</v>
      </c>
      <c r="F31" s="138" t="s">
        <v>14</v>
      </c>
      <c r="G31" s="75"/>
      <c r="H31" s="56"/>
      <c r="I31" s="56"/>
      <c r="J31" s="56"/>
      <c r="K31" s="56"/>
      <c r="L31" s="56"/>
      <c r="M31" s="56"/>
      <c r="N31" s="56"/>
      <c r="O31" s="56"/>
      <c r="P31" s="57"/>
      <c r="Q31" s="57"/>
      <c r="R31" s="57"/>
      <c r="S31" s="57"/>
      <c r="T31" s="57"/>
      <c r="U31" s="57"/>
      <c r="V31" s="57"/>
      <c r="W31" s="57"/>
      <c r="X31" s="58"/>
      <c r="Y31" s="43"/>
      <c r="Z31" s="353"/>
      <c r="AH31" s="9"/>
      <c r="AJ31" s="9"/>
      <c r="AK31" s="3"/>
    </row>
    <row r="32" spans="1:37" s="2" customFormat="1" ht="16.149999999999999" customHeight="1" x14ac:dyDescent="0.5">
      <c r="A32" s="15">
        <v>26</v>
      </c>
      <c r="B32" s="363">
        <v>43011</v>
      </c>
      <c r="C32" s="121" t="s">
        <v>106</v>
      </c>
      <c r="D32" s="122" t="s">
        <v>606</v>
      </c>
      <c r="E32" s="123" t="s">
        <v>607</v>
      </c>
      <c r="F32" s="124" t="s">
        <v>15</v>
      </c>
      <c r="G32" s="70"/>
      <c r="H32" s="21"/>
      <c r="I32" s="21"/>
      <c r="J32" s="21"/>
      <c r="K32" s="21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Z32" s="353"/>
      <c r="AH32" s="9"/>
      <c r="AJ32" s="9"/>
      <c r="AK32" s="3"/>
    </row>
    <row r="33" spans="1:37" s="2" customFormat="1" ht="16.149999999999999" customHeight="1" x14ac:dyDescent="0.5">
      <c r="A33" s="24">
        <v>27</v>
      </c>
      <c r="B33" s="362">
        <v>43012</v>
      </c>
      <c r="C33" s="128" t="s">
        <v>106</v>
      </c>
      <c r="D33" s="129" t="s">
        <v>151</v>
      </c>
      <c r="E33" s="130" t="s">
        <v>608</v>
      </c>
      <c r="F33" s="131" t="s">
        <v>16</v>
      </c>
      <c r="G33" s="71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3"/>
      <c r="Z33" s="353"/>
      <c r="AH33" s="9"/>
      <c r="AJ33" s="9"/>
      <c r="AK33" s="3"/>
    </row>
    <row r="34" spans="1:37" s="2" customFormat="1" ht="15.95" customHeight="1" x14ac:dyDescent="0.5">
      <c r="A34" s="24">
        <v>28</v>
      </c>
      <c r="B34" s="362">
        <v>43058</v>
      </c>
      <c r="C34" s="128" t="s">
        <v>106</v>
      </c>
      <c r="D34" s="129" t="s">
        <v>609</v>
      </c>
      <c r="E34" s="130" t="s">
        <v>610</v>
      </c>
      <c r="F34" s="131" t="s">
        <v>17</v>
      </c>
      <c r="G34" s="71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Z34" s="353"/>
      <c r="AH34" s="9"/>
      <c r="AJ34" s="9"/>
      <c r="AK34" s="3"/>
    </row>
    <row r="35" spans="1:37" s="2" customFormat="1" ht="16.149999999999999" customHeight="1" x14ac:dyDescent="0.5">
      <c r="A35" s="24">
        <v>29</v>
      </c>
      <c r="B35" s="362">
        <v>43064</v>
      </c>
      <c r="C35" s="128" t="s">
        <v>106</v>
      </c>
      <c r="D35" s="129" t="s">
        <v>110</v>
      </c>
      <c r="E35" s="130" t="s">
        <v>130</v>
      </c>
      <c r="F35" s="131" t="s">
        <v>13</v>
      </c>
      <c r="G35" s="71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Z35" s="353"/>
      <c r="AA35" s="397"/>
      <c r="AB35" s="397"/>
      <c r="AC35" s="397"/>
      <c r="AD35" s="398"/>
      <c r="AH35" s="9"/>
      <c r="AJ35" s="9"/>
      <c r="AK35" s="3"/>
    </row>
    <row r="36" spans="1:37" s="2" customFormat="1" ht="16.350000000000001" customHeight="1" x14ac:dyDescent="0.5">
      <c r="A36" s="34">
        <v>30</v>
      </c>
      <c r="B36" s="358">
        <v>43104</v>
      </c>
      <c r="C36" s="135" t="s">
        <v>106</v>
      </c>
      <c r="D36" s="136" t="s">
        <v>611</v>
      </c>
      <c r="E36" s="137" t="s">
        <v>612</v>
      </c>
      <c r="F36" s="138" t="s">
        <v>14</v>
      </c>
      <c r="G36" s="72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3"/>
      <c r="Z36" s="353"/>
      <c r="AH36" s="9"/>
      <c r="AJ36" s="9"/>
      <c r="AK36" s="3"/>
    </row>
    <row r="37" spans="1:37" s="2" customFormat="1" ht="16.149999999999999" customHeight="1" x14ac:dyDescent="0.5">
      <c r="A37" s="15">
        <v>31</v>
      </c>
      <c r="B37" s="363">
        <v>43111</v>
      </c>
      <c r="C37" s="192" t="s">
        <v>106</v>
      </c>
      <c r="D37" s="193" t="s">
        <v>613</v>
      </c>
      <c r="E37" s="194" t="s">
        <v>614</v>
      </c>
      <c r="F37" s="195" t="s">
        <v>15</v>
      </c>
      <c r="G37" s="76"/>
      <c r="H37" s="49"/>
      <c r="I37" s="49"/>
      <c r="J37" s="49"/>
      <c r="K37" s="49"/>
      <c r="L37" s="49"/>
      <c r="M37" s="49"/>
      <c r="N37" s="49"/>
      <c r="O37" s="49"/>
      <c r="P37" s="50"/>
      <c r="Q37" s="50"/>
      <c r="R37" s="50"/>
      <c r="S37" s="50"/>
      <c r="T37" s="50"/>
      <c r="U37" s="50"/>
      <c r="V37" s="50"/>
      <c r="W37" s="50"/>
      <c r="X37" s="51"/>
      <c r="Y37" s="23"/>
      <c r="Z37" s="353"/>
    </row>
    <row r="38" spans="1:37" s="2" customFormat="1" ht="16.149999999999999" customHeight="1" x14ac:dyDescent="0.5">
      <c r="A38" s="24">
        <v>32</v>
      </c>
      <c r="B38" s="362">
        <v>43150</v>
      </c>
      <c r="C38" s="128" t="s">
        <v>106</v>
      </c>
      <c r="D38" s="129" t="s">
        <v>615</v>
      </c>
      <c r="E38" s="130" t="s">
        <v>616</v>
      </c>
      <c r="F38" s="131" t="s">
        <v>16</v>
      </c>
      <c r="G38" s="71"/>
      <c r="H38" s="29"/>
      <c r="I38" s="29"/>
      <c r="J38" s="29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3"/>
      <c r="Z38" s="353"/>
    </row>
    <row r="39" spans="1:37" s="2" customFormat="1" ht="15.95" customHeight="1" x14ac:dyDescent="0.5">
      <c r="A39" s="24">
        <v>33</v>
      </c>
      <c r="B39" s="362">
        <v>43152</v>
      </c>
      <c r="C39" s="128" t="s">
        <v>106</v>
      </c>
      <c r="D39" s="129" t="s">
        <v>617</v>
      </c>
      <c r="E39" s="130" t="s">
        <v>118</v>
      </c>
      <c r="F39" s="131" t="s">
        <v>17</v>
      </c>
      <c r="G39" s="71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3"/>
      <c r="Z39" s="353"/>
      <c r="AH39" s="9"/>
      <c r="AJ39" s="9"/>
      <c r="AK39" s="3"/>
    </row>
    <row r="40" spans="1:37" s="2" customFormat="1" ht="16.149999999999999" customHeight="1" x14ac:dyDescent="0.5">
      <c r="A40" s="24">
        <v>34</v>
      </c>
      <c r="B40" s="362">
        <v>43171</v>
      </c>
      <c r="C40" s="128" t="s">
        <v>106</v>
      </c>
      <c r="D40" s="129" t="s">
        <v>618</v>
      </c>
      <c r="E40" s="130" t="s">
        <v>153</v>
      </c>
      <c r="F40" s="131" t="s">
        <v>16</v>
      </c>
      <c r="G40" s="71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3"/>
      <c r="Z40" s="353"/>
      <c r="AH40" s="9"/>
      <c r="AJ40" s="9"/>
      <c r="AK40" s="3"/>
    </row>
    <row r="41" spans="1:37" s="2" customFormat="1" ht="16.5" customHeight="1" x14ac:dyDescent="0.5">
      <c r="A41" s="34">
        <v>35</v>
      </c>
      <c r="B41" s="358">
        <v>44491</v>
      </c>
      <c r="C41" s="196" t="s">
        <v>106</v>
      </c>
      <c r="D41" s="197" t="s">
        <v>619</v>
      </c>
      <c r="E41" s="198" t="s">
        <v>620</v>
      </c>
      <c r="F41" s="199" t="s">
        <v>13</v>
      </c>
      <c r="G41" s="75"/>
      <c r="H41" s="56"/>
      <c r="I41" s="56"/>
      <c r="J41" s="56"/>
      <c r="K41" s="56"/>
      <c r="L41" s="56"/>
      <c r="M41" s="56"/>
      <c r="N41" s="56"/>
      <c r="O41" s="56"/>
      <c r="P41" s="57"/>
      <c r="Q41" s="57"/>
      <c r="R41" s="57"/>
      <c r="S41" s="57"/>
      <c r="T41" s="57"/>
      <c r="U41" s="57"/>
      <c r="V41" s="57"/>
      <c r="W41" s="57"/>
      <c r="X41" s="58"/>
      <c r="Y41" s="43"/>
      <c r="Z41" s="353"/>
      <c r="AH41" s="9"/>
      <c r="AJ41" s="9"/>
      <c r="AK41" s="3"/>
    </row>
    <row r="42" spans="1:37" s="2" customFormat="1" ht="16.149999999999999" customHeight="1" x14ac:dyDescent="0.5">
      <c r="A42" s="15">
        <v>36</v>
      </c>
      <c r="B42" s="363">
        <v>45041</v>
      </c>
      <c r="C42" s="121" t="s">
        <v>106</v>
      </c>
      <c r="D42" s="122" t="s">
        <v>621</v>
      </c>
      <c r="E42" s="123" t="s">
        <v>622</v>
      </c>
      <c r="F42" s="200" t="s">
        <v>14</v>
      </c>
      <c r="G42" s="77"/>
      <c r="H42" s="44"/>
      <c r="I42" s="44"/>
      <c r="J42" s="44"/>
      <c r="K42" s="44"/>
      <c r="L42" s="44"/>
      <c r="M42" s="44"/>
      <c r="N42" s="44"/>
      <c r="O42" s="44"/>
      <c r="P42" s="22"/>
      <c r="Q42" s="22"/>
      <c r="R42" s="22"/>
      <c r="S42" s="22"/>
      <c r="T42" s="22"/>
      <c r="U42" s="22"/>
      <c r="V42" s="22"/>
      <c r="W42" s="22"/>
      <c r="X42" s="21"/>
      <c r="Y42" s="23"/>
      <c r="Z42" s="353"/>
      <c r="AH42" s="9"/>
      <c r="AJ42" s="9"/>
      <c r="AK42" s="3"/>
    </row>
    <row r="43" spans="1:37" s="2" customFormat="1" ht="16.149999999999999" customHeight="1" x14ac:dyDescent="0.5">
      <c r="A43" s="24">
        <v>37</v>
      </c>
      <c r="B43" s="362">
        <v>45042</v>
      </c>
      <c r="C43" s="128" t="s">
        <v>106</v>
      </c>
      <c r="D43" s="129" t="s">
        <v>623</v>
      </c>
      <c r="E43" s="130" t="s">
        <v>624</v>
      </c>
      <c r="F43" s="131" t="s">
        <v>15</v>
      </c>
      <c r="G43" s="71"/>
      <c r="H43" s="29"/>
      <c r="I43" s="29"/>
      <c r="J43" s="29"/>
      <c r="K43" s="29"/>
      <c r="L43" s="29"/>
      <c r="M43" s="29"/>
      <c r="N43" s="29"/>
      <c r="O43" s="29"/>
      <c r="P43" s="30"/>
      <c r="Q43" s="30"/>
      <c r="R43" s="30"/>
      <c r="S43" s="30"/>
      <c r="T43" s="30"/>
      <c r="U43" s="30"/>
      <c r="V43" s="30"/>
      <c r="W43" s="30"/>
      <c r="X43" s="31"/>
      <c r="Y43" s="33"/>
      <c r="Z43" s="353"/>
      <c r="AH43" s="9"/>
      <c r="AJ43" s="9"/>
      <c r="AK43" s="3"/>
    </row>
    <row r="44" spans="1:37" s="2" customFormat="1" ht="16.149999999999999" customHeight="1" x14ac:dyDescent="0.5">
      <c r="A44" s="24">
        <v>38</v>
      </c>
      <c r="B44" s="362">
        <v>45043</v>
      </c>
      <c r="C44" s="128" t="s">
        <v>106</v>
      </c>
      <c r="D44" s="129" t="s">
        <v>625</v>
      </c>
      <c r="E44" s="130" t="s">
        <v>626</v>
      </c>
      <c r="F44" s="151" t="s">
        <v>16</v>
      </c>
      <c r="G44" s="78"/>
      <c r="H44" s="31"/>
      <c r="I44" s="31"/>
      <c r="J44" s="31"/>
      <c r="K44" s="31"/>
      <c r="L44" s="31"/>
      <c r="M44" s="31"/>
      <c r="N44" s="31"/>
      <c r="O44" s="31"/>
      <c r="P44" s="30"/>
      <c r="Q44" s="30"/>
      <c r="R44" s="30"/>
      <c r="S44" s="30"/>
      <c r="T44" s="30"/>
      <c r="U44" s="30"/>
      <c r="V44" s="30"/>
      <c r="W44" s="30"/>
      <c r="X44" s="31"/>
      <c r="Y44" s="33"/>
      <c r="Z44" s="353"/>
      <c r="AH44" s="9"/>
      <c r="AJ44" s="9"/>
      <c r="AK44" s="3"/>
    </row>
    <row r="45" spans="1:37" s="2" customFormat="1" ht="16.149999999999999" customHeight="1" x14ac:dyDescent="0.5">
      <c r="A45" s="24">
        <v>39</v>
      </c>
      <c r="B45" s="795">
        <v>45697</v>
      </c>
      <c r="C45" s="763" t="s">
        <v>106</v>
      </c>
      <c r="D45" s="764" t="s">
        <v>257</v>
      </c>
      <c r="E45" s="765" t="s">
        <v>1023</v>
      </c>
      <c r="F45" s="767" t="s">
        <v>17</v>
      </c>
      <c r="G45" s="800" t="s">
        <v>1022</v>
      </c>
      <c r="H45" s="29"/>
      <c r="I45" s="29"/>
      <c r="J45" s="29"/>
      <c r="K45" s="29"/>
      <c r="L45" s="29"/>
      <c r="M45" s="29"/>
      <c r="N45" s="29"/>
      <c r="O45" s="29"/>
      <c r="P45" s="30"/>
      <c r="Q45" s="30"/>
      <c r="R45" s="30"/>
      <c r="S45" s="30"/>
      <c r="T45" s="30"/>
      <c r="U45" s="30"/>
      <c r="V45" s="30"/>
      <c r="W45" s="30"/>
      <c r="X45" s="31"/>
      <c r="Y45" s="33"/>
      <c r="Z45" s="353"/>
      <c r="AH45" s="9"/>
      <c r="AJ45" s="9"/>
      <c r="AK45" s="3"/>
    </row>
    <row r="46" spans="1:37" s="2" customFormat="1" ht="16.149999999999999" customHeight="1" x14ac:dyDescent="0.5">
      <c r="A46" s="34"/>
      <c r="B46" s="606"/>
      <c r="C46" s="598"/>
      <c r="D46" s="599"/>
      <c r="E46" s="600"/>
      <c r="F46" s="608"/>
      <c r="G46" s="603"/>
      <c r="H46" s="39"/>
      <c r="I46" s="39"/>
      <c r="J46" s="39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40"/>
      <c r="X46" s="41"/>
      <c r="Y46" s="63"/>
      <c r="Z46" s="353"/>
      <c r="AH46" s="9"/>
      <c r="AJ46" s="9"/>
      <c r="AK46" s="3"/>
    </row>
    <row r="47" spans="1:37" s="2" customFormat="1" ht="3" customHeight="1" x14ac:dyDescent="0.5">
      <c r="A47" s="65"/>
      <c r="B47" s="354"/>
      <c r="C47" s="355"/>
      <c r="D47" s="356"/>
      <c r="E47" s="357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4"/>
      <c r="Q47" s="64"/>
      <c r="R47" s="64"/>
      <c r="S47" s="64"/>
      <c r="T47" s="64"/>
      <c r="U47" s="64"/>
      <c r="V47" s="64"/>
      <c r="W47" s="64"/>
      <c r="X47" s="352"/>
      <c r="Y47" s="353"/>
      <c r="Z47" s="353"/>
      <c r="AH47" s="9"/>
      <c r="AJ47" s="9"/>
      <c r="AK47" s="3"/>
    </row>
    <row r="48" spans="1:37" s="2" customFormat="1" ht="16.149999999999999" customHeight="1" x14ac:dyDescent="0.5">
      <c r="A48" s="64"/>
      <c r="B48" s="68" t="s">
        <v>24</v>
      </c>
      <c r="C48" s="65"/>
      <c r="E48" s="65">
        <f>I48+O48</f>
        <v>39</v>
      </c>
      <c r="F48" s="66" t="s">
        <v>6</v>
      </c>
      <c r="G48" s="68" t="s">
        <v>11</v>
      </c>
      <c r="H48" s="68"/>
      <c r="I48" s="65">
        <f>COUNTIF($C$7:$C$46,"ช")</f>
        <v>19</v>
      </c>
      <c r="J48" s="64"/>
      <c r="K48" s="67" t="s">
        <v>8</v>
      </c>
      <c r="L48" s="68"/>
      <c r="M48" s="343" t="s">
        <v>7</v>
      </c>
      <c r="N48" s="343"/>
      <c r="O48" s="65">
        <f>COUNTIF($C$7:$C$49,"ญ")</f>
        <v>20</v>
      </c>
      <c r="P48" s="64"/>
      <c r="Q48" s="67" t="s">
        <v>8</v>
      </c>
      <c r="X48" s="64"/>
      <c r="Y48" s="64"/>
      <c r="Z48" s="64"/>
    </row>
    <row r="49" spans="1:26" s="2" customFormat="1" ht="17.100000000000001" hidden="1" customHeight="1" x14ac:dyDescent="0.5">
      <c r="A49" s="201"/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11"/>
      <c r="T49" s="11"/>
      <c r="U49" s="11"/>
      <c r="V49" s="11"/>
      <c r="W49" s="11"/>
      <c r="X49" s="11"/>
      <c r="Y49" s="11"/>
      <c r="Z49" s="11"/>
    </row>
    <row r="50" spans="1:26" ht="15" hidden="1" customHeight="1" x14ac:dyDescent="0.5">
      <c r="A50" s="201"/>
      <c r="B50" s="377"/>
      <c r="C50" s="201"/>
      <c r="D50" s="378" t="s">
        <v>13</v>
      </c>
      <c r="E50" s="378">
        <f>COUNTIF($F$7:$F$46,"แดง")</f>
        <v>8</v>
      </c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11"/>
      <c r="T50" s="11"/>
      <c r="U50" s="11"/>
      <c r="V50" s="11"/>
      <c r="W50" s="11"/>
      <c r="X50" s="11"/>
      <c r="Y50" s="11"/>
      <c r="Z50" s="11"/>
    </row>
    <row r="51" spans="1:26" ht="15" hidden="1" customHeight="1" x14ac:dyDescent="0.5">
      <c r="A51" s="201"/>
      <c r="B51" s="377"/>
      <c r="C51" s="201"/>
      <c r="D51" s="378" t="s">
        <v>14</v>
      </c>
      <c r="E51" s="378">
        <f>COUNTIF($F$7:$F$46,"เหลือง")</f>
        <v>8</v>
      </c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11"/>
      <c r="T51" s="11"/>
      <c r="U51" s="11"/>
      <c r="V51" s="11"/>
      <c r="W51" s="11"/>
      <c r="X51" s="11"/>
      <c r="Y51" s="11"/>
      <c r="Z51" s="11"/>
    </row>
    <row r="52" spans="1:26" ht="15" hidden="1" customHeight="1" x14ac:dyDescent="0.5">
      <c r="A52" s="201"/>
      <c r="B52" s="377"/>
      <c r="C52" s="201"/>
      <c r="D52" s="378" t="s">
        <v>15</v>
      </c>
      <c r="E52" s="378">
        <f>COUNTIF($F$7:$F$46,"น้ำเงิน")</f>
        <v>7</v>
      </c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11"/>
      <c r="T52" s="11"/>
      <c r="U52" s="11"/>
      <c r="V52" s="11"/>
      <c r="W52" s="11"/>
      <c r="X52" s="11"/>
      <c r="Y52" s="11"/>
      <c r="Z52" s="11"/>
    </row>
    <row r="53" spans="1:26" ht="15" hidden="1" customHeight="1" x14ac:dyDescent="0.5">
      <c r="A53" s="201"/>
      <c r="B53" s="377"/>
      <c r="C53" s="201"/>
      <c r="D53" s="378" t="s">
        <v>16</v>
      </c>
      <c r="E53" s="378">
        <f>COUNTIF($F$7:$F$46,"ม่วง")</f>
        <v>8</v>
      </c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11"/>
      <c r="T53" s="11"/>
      <c r="U53" s="11"/>
      <c r="V53" s="11"/>
      <c r="W53" s="11"/>
      <c r="X53" s="11"/>
      <c r="Y53" s="11"/>
      <c r="Z53" s="11"/>
    </row>
    <row r="54" spans="1:26" ht="15" hidden="1" customHeight="1" x14ac:dyDescent="0.5">
      <c r="A54" s="201"/>
      <c r="B54" s="377"/>
      <c r="C54" s="201"/>
      <c r="D54" s="378" t="s">
        <v>17</v>
      </c>
      <c r="E54" s="378">
        <f>COUNTIF($F$7:$F$46,"ฟ้า")</f>
        <v>8</v>
      </c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11"/>
      <c r="T54" s="11"/>
      <c r="U54" s="11"/>
      <c r="V54" s="11"/>
      <c r="W54" s="11"/>
      <c r="X54" s="11"/>
      <c r="Y54" s="11"/>
      <c r="Z54" s="11"/>
    </row>
    <row r="55" spans="1:26" ht="15" hidden="1" customHeight="1" x14ac:dyDescent="0.5">
      <c r="A55" s="201"/>
      <c r="B55" s="377"/>
      <c r="C55" s="201"/>
      <c r="D55" s="378" t="s">
        <v>5</v>
      </c>
      <c r="E55" s="378">
        <f>SUM(E50:E54)</f>
        <v>39</v>
      </c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11"/>
      <c r="T55" s="11"/>
      <c r="U55" s="11"/>
      <c r="V55" s="11"/>
      <c r="W55" s="11"/>
      <c r="X55" s="11"/>
      <c r="Y55" s="11"/>
      <c r="Z55" s="11"/>
    </row>
    <row r="56" spans="1:26" ht="15" customHeight="1" x14ac:dyDescent="0.5">
      <c r="A56" s="203"/>
      <c r="B56" s="202"/>
      <c r="C56" s="204"/>
      <c r="D56" s="164"/>
      <c r="E56" s="164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</row>
    <row r="57" spans="1:26" ht="15" customHeight="1" x14ac:dyDescent="0.5">
      <c r="A57" s="203"/>
      <c r="B57" s="202"/>
      <c r="C57" s="204"/>
      <c r="D57" s="164"/>
      <c r="E57" s="164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</row>
    <row r="58" spans="1:26" ht="15" customHeight="1" x14ac:dyDescent="0.5">
      <c r="C58" s="7"/>
      <c r="D58" s="8"/>
      <c r="E58" s="8"/>
    </row>
  </sheetData>
  <sortState xmlns:xlrd2="http://schemas.microsoft.com/office/spreadsheetml/2017/richdata2" ref="B7:AA27">
    <sortCondition ref="B7:B27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58"/>
  <sheetViews>
    <sheetView tabSelected="1" topLeftCell="A23" zoomScale="120" zoomScaleNormal="120" workbookViewId="0">
      <selection activeCell="A45" sqref="A45:F45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27" width="9.140625" style="1"/>
    <col min="28" max="28" width="13.85546875" style="637" bestFit="1" customWidth="1"/>
    <col min="29" max="16384" width="9.140625" style="1"/>
  </cols>
  <sheetData>
    <row r="1" spans="1:40" s="12" customFormat="1" ht="18" customHeight="1" x14ac:dyDescent="0.5">
      <c r="B1" s="169" t="s">
        <v>55</v>
      </c>
      <c r="C1" s="170"/>
      <c r="D1" s="171"/>
      <c r="E1" s="172" t="str">
        <f>'ยอด ม.5'!D1</f>
        <v xml:space="preserve">      ภาคเรียนที่ 1  ปีการศึกษา 2569</v>
      </c>
      <c r="M1" s="12" t="s">
        <v>25</v>
      </c>
      <c r="R1" s="12" t="str">
        <f>'ยอด ม.5'!B18</f>
        <v>นายบัญชา  เกษม</v>
      </c>
      <c r="AB1" s="625"/>
    </row>
    <row r="2" spans="1:40" s="12" customFormat="1" ht="18" customHeight="1" x14ac:dyDescent="0.5">
      <c r="B2" s="173" t="s">
        <v>46</v>
      </c>
      <c r="C2" s="170"/>
      <c r="D2" s="171"/>
      <c r="E2" s="172" t="s">
        <v>63</v>
      </c>
      <c r="M2" s="12" t="s">
        <v>47</v>
      </c>
      <c r="R2" s="12" t="str">
        <f>'ยอด ม.5'!B19</f>
        <v>นางสาวชุติมา เจริญมาก</v>
      </c>
      <c r="AB2" s="625"/>
    </row>
    <row r="3" spans="1:40" s="13" customFormat="1" ht="17.25" customHeight="1" x14ac:dyDescent="0.5">
      <c r="A3" s="14" t="s">
        <v>27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4"/>
      <c r="M3" s="12"/>
      <c r="N3" s="12"/>
      <c r="O3" s="12"/>
      <c r="P3" s="14"/>
      <c r="U3" s="12"/>
      <c r="V3" s="12"/>
      <c r="W3" s="12"/>
      <c r="X3" s="12"/>
      <c r="Y3" s="12"/>
      <c r="AB3" s="626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4"/>
      <c r="M4" s="12"/>
      <c r="N4" s="12"/>
      <c r="O4" s="12"/>
      <c r="P4" s="14"/>
      <c r="U4" s="14"/>
      <c r="V4" s="174" t="s">
        <v>49</v>
      </c>
      <c r="W4" s="804">
        <f>'ยอด ม.5'!F18</f>
        <v>743</v>
      </c>
      <c r="X4" s="804"/>
      <c r="Y4" s="175"/>
      <c r="AB4" s="626"/>
    </row>
    <row r="5" spans="1:40" s="79" customFormat="1" ht="18" customHeight="1" x14ac:dyDescent="0.5">
      <c r="A5" s="805" t="s">
        <v>0</v>
      </c>
      <c r="B5" s="807" t="s">
        <v>1</v>
      </c>
      <c r="C5" s="809" t="s">
        <v>2</v>
      </c>
      <c r="D5" s="811" t="s">
        <v>9</v>
      </c>
      <c r="E5" s="813" t="s">
        <v>4</v>
      </c>
      <c r="F5" s="816" t="s">
        <v>3</v>
      </c>
      <c r="G5" s="176"/>
      <c r="H5" s="177"/>
      <c r="I5" s="177"/>
      <c r="J5" s="177"/>
      <c r="K5" s="177"/>
      <c r="L5" s="177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9"/>
      <c r="Y5" s="180"/>
      <c r="AB5" s="627"/>
    </row>
    <row r="6" spans="1:40" s="79" customFormat="1" ht="18" customHeight="1" x14ac:dyDescent="0.5">
      <c r="A6" s="806"/>
      <c r="B6" s="808"/>
      <c r="C6" s="810"/>
      <c r="D6" s="812"/>
      <c r="E6" s="814"/>
      <c r="F6" s="817"/>
      <c r="G6" s="181"/>
      <c r="H6" s="182"/>
      <c r="I6" s="182"/>
      <c r="J6" s="182"/>
      <c r="K6" s="182"/>
      <c r="L6" s="182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4"/>
      <c r="Y6" s="185"/>
      <c r="AB6" s="627"/>
    </row>
    <row r="7" spans="1:40" s="2" customFormat="1" ht="15.75" customHeight="1" x14ac:dyDescent="0.5">
      <c r="A7" s="15">
        <v>1</v>
      </c>
      <c r="B7" s="695">
        <v>42514</v>
      </c>
      <c r="C7" s="411" t="s">
        <v>100</v>
      </c>
      <c r="D7" s="621" t="s">
        <v>1007</v>
      </c>
      <c r="E7" s="622" t="s">
        <v>1008</v>
      </c>
      <c r="F7" s="207" t="s">
        <v>17</v>
      </c>
      <c r="G7" s="688"/>
      <c r="H7" s="126"/>
      <c r="I7" s="126"/>
      <c r="J7" s="126"/>
      <c r="K7" s="21"/>
      <c r="L7" s="21"/>
      <c r="M7" s="21"/>
      <c r="N7" s="21"/>
      <c r="O7" s="21"/>
      <c r="P7" s="21"/>
      <c r="Q7" s="21"/>
      <c r="R7" s="22"/>
      <c r="S7" s="22"/>
      <c r="T7" s="22"/>
      <c r="U7" s="22"/>
      <c r="V7" s="22"/>
      <c r="W7" s="22"/>
      <c r="X7" s="22"/>
      <c r="Y7" s="23"/>
      <c r="AA7" s="399"/>
      <c r="AB7" s="636"/>
      <c r="AD7" s="610"/>
      <c r="AE7" s="610"/>
      <c r="AF7" s="610"/>
      <c r="AG7" s="610"/>
      <c r="AH7" s="610"/>
    </row>
    <row r="8" spans="1:40" s="2" customFormat="1" ht="16.149999999999999" customHeight="1" x14ac:dyDescent="0.5">
      <c r="A8" s="24">
        <v>2</v>
      </c>
      <c r="B8" s="25">
        <v>42755</v>
      </c>
      <c r="C8" s="53" t="s">
        <v>100</v>
      </c>
      <c r="D8" s="54" t="s">
        <v>627</v>
      </c>
      <c r="E8" s="55" t="s">
        <v>628</v>
      </c>
      <c r="F8" s="605" t="s">
        <v>13</v>
      </c>
      <c r="G8" s="688"/>
      <c r="H8" s="133"/>
      <c r="I8" s="133"/>
      <c r="J8" s="133"/>
      <c r="K8" s="29"/>
      <c r="L8" s="29"/>
      <c r="M8" s="29"/>
      <c r="N8" s="29"/>
      <c r="O8" s="29"/>
      <c r="P8" s="29"/>
      <c r="Q8" s="29"/>
      <c r="R8" s="30"/>
      <c r="S8" s="30"/>
      <c r="T8" s="30"/>
      <c r="U8" s="30"/>
      <c r="V8" s="30"/>
      <c r="W8" s="30"/>
      <c r="X8" s="30"/>
      <c r="Y8" s="33"/>
      <c r="AB8" s="636"/>
    </row>
    <row r="9" spans="1:40" s="2" customFormat="1" ht="16.149999999999999" customHeight="1" x14ac:dyDescent="0.5">
      <c r="A9" s="24">
        <v>3</v>
      </c>
      <c r="B9" s="25">
        <v>42789</v>
      </c>
      <c r="C9" s="53" t="s">
        <v>100</v>
      </c>
      <c r="D9" s="54" t="s">
        <v>629</v>
      </c>
      <c r="E9" s="55" t="s">
        <v>630</v>
      </c>
      <c r="F9" s="605" t="s">
        <v>14</v>
      </c>
      <c r="G9" s="71"/>
      <c r="H9" s="133"/>
      <c r="I9" s="133"/>
      <c r="J9" s="133"/>
      <c r="K9" s="29"/>
      <c r="L9" s="29"/>
      <c r="M9" s="29"/>
      <c r="N9" s="29"/>
      <c r="O9" s="29"/>
      <c r="P9" s="29"/>
      <c r="Q9" s="29"/>
      <c r="R9" s="30"/>
      <c r="S9" s="30"/>
      <c r="T9" s="30"/>
      <c r="U9" s="30"/>
      <c r="V9" s="30"/>
      <c r="W9" s="30"/>
      <c r="X9" s="30"/>
      <c r="Y9" s="33"/>
      <c r="AB9" s="636"/>
    </row>
    <row r="10" spans="1:40" s="2" customFormat="1" ht="16.149999999999999" customHeight="1" x14ac:dyDescent="0.5">
      <c r="A10" s="24">
        <v>4</v>
      </c>
      <c r="B10" s="25">
        <v>42830</v>
      </c>
      <c r="C10" s="53" t="s">
        <v>100</v>
      </c>
      <c r="D10" s="54" t="s">
        <v>631</v>
      </c>
      <c r="E10" s="55" t="s">
        <v>632</v>
      </c>
      <c r="F10" s="605" t="s">
        <v>16</v>
      </c>
      <c r="G10" s="71"/>
      <c r="H10" s="133"/>
      <c r="I10" s="133"/>
      <c r="J10" s="133"/>
      <c r="K10" s="29"/>
      <c r="L10" s="29"/>
      <c r="M10" s="29"/>
      <c r="N10" s="29"/>
      <c r="O10" s="29"/>
      <c r="P10" s="29"/>
      <c r="Q10" s="29"/>
      <c r="R10" s="30"/>
      <c r="S10" s="30"/>
      <c r="T10" s="30"/>
      <c r="U10" s="30"/>
      <c r="V10" s="30"/>
      <c r="W10" s="30"/>
      <c r="X10" s="30"/>
      <c r="Y10" s="33"/>
      <c r="AB10" s="646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35">
        <v>42860</v>
      </c>
      <c r="C11" s="667" t="s">
        <v>100</v>
      </c>
      <c r="D11" s="304" t="s">
        <v>633</v>
      </c>
      <c r="E11" s="305" t="s">
        <v>634</v>
      </c>
      <c r="F11" s="696" t="s">
        <v>17</v>
      </c>
      <c r="G11" s="72"/>
      <c r="H11" s="140"/>
      <c r="I11" s="140"/>
      <c r="J11" s="140"/>
      <c r="K11" s="39"/>
      <c r="L11" s="39"/>
      <c r="M11" s="39"/>
      <c r="N11" s="39"/>
      <c r="O11" s="39"/>
      <c r="P11" s="39"/>
      <c r="Q11" s="39"/>
      <c r="R11" s="40"/>
      <c r="S11" s="40"/>
      <c r="T11" s="40"/>
      <c r="U11" s="40"/>
      <c r="V11" s="40"/>
      <c r="W11" s="40"/>
      <c r="X11" s="40"/>
      <c r="Y11" s="43"/>
      <c r="AB11" s="646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42866</v>
      </c>
      <c r="C12" s="411" t="s">
        <v>100</v>
      </c>
      <c r="D12" s="621" t="s">
        <v>635</v>
      </c>
      <c r="E12" s="622" t="s">
        <v>144</v>
      </c>
      <c r="F12" s="207" t="s">
        <v>13</v>
      </c>
      <c r="G12" s="70"/>
      <c r="H12" s="126"/>
      <c r="I12" s="126"/>
      <c r="J12" s="126"/>
      <c r="K12" s="21"/>
      <c r="L12" s="21"/>
      <c r="M12" s="21"/>
      <c r="N12" s="21"/>
      <c r="O12" s="21"/>
      <c r="P12" s="21"/>
      <c r="Q12" s="21"/>
      <c r="R12" s="22"/>
      <c r="S12" s="22"/>
      <c r="T12" s="22"/>
      <c r="U12" s="22"/>
      <c r="V12" s="22"/>
      <c r="W12" s="22"/>
      <c r="X12" s="22"/>
      <c r="Y12" s="23"/>
      <c r="AB12" s="646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25">
        <v>42907</v>
      </c>
      <c r="C13" s="53" t="s">
        <v>100</v>
      </c>
      <c r="D13" s="54" t="s">
        <v>636</v>
      </c>
      <c r="E13" s="55" t="s">
        <v>637</v>
      </c>
      <c r="F13" s="605" t="s">
        <v>14</v>
      </c>
      <c r="G13" s="71"/>
      <c r="H13" s="133"/>
      <c r="I13" s="133"/>
      <c r="J13" s="133"/>
      <c r="K13" s="29"/>
      <c r="L13" s="29"/>
      <c r="M13" s="29"/>
      <c r="N13" s="29"/>
      <c r="O13" s="29"/>
      <c r="P13" s="29"/>
      <c r="Q13" s="29"/>
      <c r="R13" s="30"/>
      <c r="S13" s="30"/>
      <c r="T13" s="30"/>
      <c r="U13" s="30"/>
      <c r="V13" s="30"/>
      <c r="W13" s="30"/>
      <c r="X13" s="30"/>
      <c r="Y13" s="33"/>
      <c r="AB13" s="646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42947</v>
      </c>
      <c r="C14" s="53" t="s">
        <v>100</v>
      </c>
      <c r="D14" s="54" t="s">
        <v>129</v>
      </c>
      <c r="E14" s="55" t="s">
        <v>152</v>
      </c>
      <c r="F14" s="605" t="s">
        <v>15</v>
      </c>
      <c r="G14" s="71"/>
      <c r="H14" s="133"/>
      <c r="I14" s="133"/>
      <c r="J14" s="133"/>
      <c r="K14" s="29"/>
      <c r="L14" s="29"/>
      <c r="M14" s="29"/>
      <c r="N14" s="29"/>
      <c r="O14" s="29"/>
      <c r="P14" s="29"/>
      <c r="Q14" s="29"/>
      <c r="R14" s="30"/>
      <c r="S14" s="30"/>
      <c r="T14" s="30"/>
      <c r="U14" s="30"/>
      <c r="V14" s="30"/>
      <c r="W14" s="30"/>
      <c r="X14" s="30"/>
      <c r="Y14" s="33"/>
      <c r="AB14" s="646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310">
        <v>42950</v>
      </c>
      <c r="C15" s="53" t="s">
        <v>100</v>
      </c>
      <c r="D15" s="54" t="s">
        <v>638</v>
      </c>
      <c r="E15" s="55" t="s">
        <v>639</v>
      </c>
      <c r="F15" s="605" t="s">
        <v>16</v>
      </c>
      <c r="G15" s="71"/>
      <c r="H15" s="133"/>
      <c r="I15" s="133"/>
      <c r="J15" s="133"/>
      <c r="K15" s="29"/>
      <c r="L15" s="29"/>
      <c r="M15" s="29"/>
      <c r="N15" s="73"/>
      <c r="O15" s="29"/>
      <c r="P15" s="29"/>
      <c r="Q15" s="29"/>
      <c r="R15" s="30"/>
      <c r="S15" s="30"/>
      <c r="T15" s="30"/>
      <c r="U15" s="30"/>
      <c r="V15" s="30"/>
      <c r="W15" s="30"/>
      <c r="X15" s="30"/>
      <c r="Y15" s="33"/>
      <c r="AB15" s="646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697">
        <v>43005</v>
      </c>
      <c r="C16" s="667" t="s">
        <v>100</v>
      </c>
      <c r="D16" s="304" t="s">
        <v>642</v>
      </c>
      <c r="E16" s="305" t="s">
        <v>643</v>
      </c>
      <c r="F16" s="42" t="s">
        <v>13</v>
      </c>
      <c r="G16" s="698"/>
      <c r="H16" s="649"/>
      <c r="I16" s="140"/>
      <c r="J16" s="140"/>
      <c r="K16" s="39"/>
      <c r="L16" s="39"/>
      <c r="M16" s="39"/>
      <c r="N16" s="39"/>
      <c r="O16" s="39"/>
      <c r="P16" s="39"/>
      <c r="Q16" s="39"/>
      <c r="R16" s="40"/>
      <c r="S16" s="40"/>
      <c r="T16" s="40"/>
      <c r="U16" s="40"/>
      <c r="V16" s="40"/>
      <c r="W16" s="40"/>
      <c r="X16" s="40"/>
      <c r="Y16" s="43"/>
      <c r="AB16" s="646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225">
        <v>43085</v>
      </c>
      <c r="C17" s="311" t="s">
        <v>100</v>
      </c>
      <c r="D17" s="47" t="s">
        <v>644</v>
      </c>
      <c r="E17" s="48" t="s">
        <v>444</v>
      </c>
      <c r="F17" s="699" t="s">
        <v>13</v>
      </c>
      <c r="G17" s="76"/>
      <c r="H17" s="148"/>
      <c r="I17" s="126"/>
      <c r="J17" s="126"/>
      <c r="K17" s="21"/>
      <c r="L17" s="21"/>
      <c r="M17" s="21"/>
      <c r="N17" s="44"/>
      <c r="O17" s="44"/>
      <c r="P17" s="44"/>
      <c r="Q17" s="44"/>
      <c r="R17" s="22"/>
      <c r="S17" s="22"/>
      <c r="T17" s="22"/>
      <c r="U17" s="22"/>
      <c r="V17" s="22"/>
      <c r="W17" s="22"/>
      <c r="X17" s="22"/>
      <c r="Y17" s="23"/>
      <c r="AB17" s="646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25">
        <v>43118</v>
      </c>
      <c r="C18" s="53" t="s">
        <v>100</v>
      </c>
      <c r="D18" s="54" t="s">
        <v>146</v>
      </c>
      <c r="E18" s="55" t="s">
        <v>169</v>
      </c>
      <c r="F18" s="605" t="s">
        <v>14</v>
      </c>
      <c r="G18" s="71"/>
      <c r="H18" s="133"/>
      <c r="I18" s="133"/>
      <c r="J18" s="133"/>
      <c r="K18" s="29"/>
      <c r="L18" s="29"/>
      <c r="M18" s="29"/>
      <c r="N18" s="31"/>
      <c r="O18" s="31"/>
      <c r="P18" s="31"/>
      <c r="Q18" s="31"/>
      <c r="R18" s="30"/>
      <c r="S18" s="30"/>
      <c r="T18" s="30"/>
      <c r="U18" s="30"/>
      <c r="V18" s="30"/>
      <c r="W18" s="30"/>
      <c r="X18" s="30"/>
      <c r="Y18" s="33"/>
      <c r="AB18" s="646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25">
        <v>43120</v>
      </c>
      <c r="C19" s="53" t="s">
        <v>100</v>
      </c>
      <c r="D19" s="690" t="s">
        <v>645</v>
      </c>
      <c r="E19" s="55" t="s">
        <v>646</v>
      </c>
      <c r="F19" s="605" t="s">
        <v>15</v>
      </c>
      <c r="G19" s="71"/>
      <c r="H19" s="133"/>
      <c r="I19" s="133"/>
      <c r="J19" s="133"/>
      <c r="K19" s="29"/>
      <c r="L19" s="29"/>
      <c r="M19" s="29"/>
      <c r="N19" s="29"/>
      <c r="O19" s="29"/>
      <c r="P19" s="29"/>
      <c r="Q19" s="29"/>
      <c r="R19" s="30"/>
      <c r="S19" s="30"/>
      <c r="T19" s="30"/>
      <c r="U19" s="30"/>
      <c r="V19" s="30"/>
      <c r="W19" s="30"/>
      <c r="X19" s="30"/>
      <c r="Y19" s="33"/>
      <c r="AB19" s="646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310">
        <v>43125</v>
      </c>
      <c r="C20" s="53" t="s">
        <v>100</v>
      </c>
      <c r="D20" s="54" t="s">
        <v>145</v>
      </c>
      <c r="E20" s="55" t="s">
        <v>647</v>
      </c>
      <c r="F20" s="700" t="s">
        <v>16</v>
      </c>
      <c r="G20" s="701"/>
      <c r="H20" s="653"/>
      <c r="I20" s="133"/>
      <c r="J20" s="133"/>
      <c r="K20" s="29"/>
      <c r="L20" s="29"/>
      <c r="M20" s="29"/>
      <c r="N20" s="29"/>
      <c r="O20" s="29"/>
      <c r="P20" s="29"/>
      <c r="Q20" s="29"/>
      <c r="R20" s="30"/>
      <c r="S20" s="30"/>
      <c r="T20" s="30"/>
      <c r="U20" s="30"/>
      <c r="V20" s="30"/>
      <c r="W20" s="30"/>
      <c r="X20" s="30"/>
      <c r="Y20" s="33"/>
      <c r="AB20" s="646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702">
        <v>43164</v>
      </c>
      <c r="C21" s="703" t="s">
        <v>100</v>
      </c>
      <c r="D21" s="340" t="s">
        <v>648</v>
      </c>
      <c r="E21" s="341" t="s">
        <v>649</v>
      </c>
      <c r="F21" s="704" t="s">
        <v>17</v>
      </c>
      <c r="G21" s="705"/>
      <c r="H21" s="652"/>
      <c r="I21" s="140"/>
      <c r="J21" s="140"/>
      <c r="K21" s="39"/>
      <c r="L21" s="39"/>
      <c r="M21" s="39"/>
      <c r="N21" s="39"/>
      <c r="O21" s="39"/>
      <c r="P21" s="39"/>
      <c r="Q21" s="39"/>
      <c r="R21" s="40"/>
      <c r="S21" s="40"/>
      <c r="T21" s="40"/>
      <c r="U21" s="40"/>
      <c r="V21" s="40"/>
      <c r="W21" s="40"/>
      <c r="X21" s="40"/>
      <c r="Y21" s="43"/>
      <c r="AB21" s="646"/>
      <c r="AC21" s="647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383">
        <v>44489</v>
      </c>
      <c r="C22" s="311" t="s">
        <v>100</v>
      </c>
      <c r="D22" s="47" t="s">
        <v>650</v>
      </c>
      <c r="E22" s="48" t="s">
        <v>651</v>
      </c>
      <c r="F22" s="52" t="s">
        <v>14</v>
      </c>
      <c r="G22" s="706"/>
      <c r="H22" s="148"/>
      <c r="I22" s="126"/>
      <c r="J22" s="126"/>
      <c r="K22" s="21"/>
      <c r="L22" s="21"/>
      <c r="M22" s="21"/>
      <c r="N22" s="44"/>
      <c r="O22" s="44"/>
      <c r="P22" s="44"/>
      <c r="Q22" s="44"/>
      <c r="R22" s="22"/>
      <c r="S22" s="22"/>
      <c r="T22" s="22"/>
      <c r="U22" s="22"/>
      <c r="V22" s="22"/>
      <c r="W22" s="22"/>
      <c r="X22" s="22"/>
      <c r="Y22" s="23"/>
      <c r="AB22" s="646"/>
      <c r="AC22" s="647"/>
      <c r="AK22" s="9"/>
      <c r="AM22" s="9"/>
      <c r="AN22" s="3"/>
    </row>
    <row r="23" spans="1:40" s="2" customFormat="1" ht="16.149999999999999" customHeight="1" x14ac:dyDescent="0.5">
      <c r="A23" s="61">
        <v>17</v>
      </c>
      <c r="B23" s="360">
        <v>45045</v>
      </c>
      <c r="C23" s="53" t="s">
        <v>100</v>
      </c>
      <c r="D23" s="54" t="s">
        <v>652</v>
      </c>
      <c r="E23" s="55" t="s">
        <v>653</v>
      </c>
      <c r="F23" s="605" t="s">
        <v>15</v>
      </c>
      <c r="G23" s="707"/>
      <c r="H23" s="133"/>
      <c r="I23" s="607"/>
      <c r="J23" s="133"/>
      <c r="K23" s="29"/>
      <c r="L23" s="29"/>
      <c r="M23" s="29"/>
      <c r="N23" s="31"/>
      <c r="O23" s="31"/>
      <c r="P23" s="31"/>
      <c r="Q23" s="31"/>
      <c r="R23" s="30"/>
      <c r="S23" s="30"/>
      <c r="T23" s="30"/>
      <c r="U23" s="30"/>
      <c r="V23" s="30"/>
      <c r="W23" s="30"/>
      <c r="X23" s="30"/>
      <c r="Y23" s="33"/>
      <c r="AB23" s="646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360">
        <v>45046</v>
      </c>
      <c r="C24" s="53" t="s">
        <v>100</v>
      </c>
      <c r="D24" s="54" t="s">
        <v>593</v>
      </c>
      <c r="E24" s="55" t="s">
        <v>413</v>
      </c>
      <c r="F24" s="605" t="s">
        <v>16</v>
      </c>
      <c r="G24" s="688"/>
      <c r="H24" s="133"/>
      <c r="I24" s="133"/>
      <c r="J24" s="133"/>
      <c r="K24" s="29"/>
      <c r="L24" s="29"/>
      <c r="M24" s="29"/>
      <c r="N24" s="29"/>
      <c r="O24" s="29"/>
      <c r="P24" s="29"/>
      <c r="Q24" s="29"/>
      <c r="R24" s="30"/>
      <c r="S24" s="30"/>
      <c r="T24" s="30"/>
      <c r="U24" s="30"/>
      <c r="V24" s="30"/>
      <c r="W24" s="30"/>
      <c r="X24" s="30"/>
      <c r="Y24" s="33"/>
      <c r="AB24" s="646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384">
        <v>45047</v>
      </c>
      <c r="C25" s="53" t="s">
        <v>100</v>
      </c>
      <c r="D25" s="54" t="s">
        <v>654</v>
      </c>
      <c r="E25" s="55" t="s">
        <v>655</v>
      </c>
      <c r="F25" s="605" t="s">
        <v>17</v>
      </c>
      <c r="G25" s="688"/>
      <c r="H25" s="133"/>
      <c r="I25" s="133"/>
      <c r="J25" s="133"/>
      <c r="K25" s="29"/>
      <c r="L25" s="29"/>
      <c r="M25" s="29"/>
      <c r="N25" s="29"/>
      <c r="O25" s="29"/>
      <c r="P25" s="29"/>
      <c r="Q25" s="29"/>
      <c r="R25" s="30"/>
      <c r="S25" s="30"/>
      <c r="T25" s="30"/>
      <c r="U25" s="30"/>
      <c r="V25" s="30"/>
      <c r="W25" s="30"/>
      <c r="X25" s="30"/>
      <c r="Y25" s="33"/>
      <c r="AB25" s="646"/>
      <c r="AK25" s="9"/>
      <c r="AM25" s="9"/>
      <c r="AN25" s="3"/>
    </row>
    <row r="26" spans="1:40" s="2" customFormat="1" ht="16.5" customHeight="1" x14ac:dyDescent="0.5">
      <c r="A26" s="34">
        <v>20</v>
      </c>
      <c r="B26" s="702">
        <v>45048</v>
      </c>
      <c r="C26" s="703" t="s">
        <v>100</v>
      </c>
      <c r="D26" s="340" t="s">
        <v>656</v>
      </c>
      <c r="E26" s="341" t="s">
        <v>657</v>
      </c>
      <c r="F26" s="704" t="s">
        <v>13</v>
      </c>
      <c r="G26" s="708"/>
      <c r="H26" s="654"/>
      <c r="I26" s="140"/>
      <c r="J26" s="140"/>
      <c r="K26" s="39"/>
      <c r="L26" s="39"/>
      <c r="M26" s="39"/>
      <c r="N26" s="39"/>
      <c r="O26" s="39"/>
      <c r="P26" s="39"/>
      <c r="Q26" s="39"/>
      <c r="R26" s="40"/>
      <c r="S26" s="40"/>
      <c r="T26" s="40"/>
      <c r="U26" s="40"/>
      <c r="V26" s="40"/>
      <c r="W26" s="40"/>
      <c r="X26" s="40"/>
      <c r="Y26" s="43"/>
      <c r="AB26" s="646"/>
      <c r="AK26" s="9"/>
      <c r="AM26" s="9"/>
      <c r="AN26" s="3"/>
    </row>
    <row r="27" spans="1:40" s="2" customFormat="1" ht="16.149999999999999" customHeight="1" x14ac:dyDescent="0.5">
      <c r="A27" s="15">
        <v>21</v>
      </c>
      <c r="B27" s="225">
        <v>42772</v>
      </c>
      <c r="C27" s="311" t="s">
        <v>106</v>
      </c>
      <c r="D27" s="47" t="s">
        <v>658</v>
      </c>
      <c r="E27" s="48" t="s">
        <v>659</v>
      </c>
      <c r="F27" s="52" t="s">
        <v>14</v>
      </c>
      <c r="G27" s="76"/>
      <c r="H27" s="148"/>
      <c r="I27" s="145"/>
      <c r="J27" s="145"/>
      <c r="K27" s="51"/>
      <c r="L27" s="51"/>
      <c r="M27" s="51"/>
      <c r="N27" s="49"/>
      <c r="O27" s="49"/>
      <c r="P27" s="49"/>
      <c r="Q27" s="49"/>
      <c r="R27" s="50"/>
      <c r="S27" s="50"/>
      <c r="T27" s="50"/>
      <c r="U27" s="50"/>
      <c r="V27" s="50"/>
      <c r="W27" s="50"/>
      <c r="X27" s="50"/>
      <c r="Y27" s="23"/>
      <c r="AB27" s="646"/>
      <c r="AK27" s="9"/>
      <c r="AM27" s="9"/>
      <c r="AN27" s="3"/>
    </row>
    <row r="28" spans="1:40" s="2" customFormat="1" ht="16.149999999999999" customHeight="1" x14ac:dyDescent="0.5">
      <c r="A28" s="61">
        <v>22</v>
      </c>
      <c r="B28" s="25">
        <v>42807</v>
      </c>
      <c r="C28" s="53" t="s">
        <v>106</v>
      </c>
      <c r="D28" s="54" t="s">
        <v>660</v>
      </c>
      <c r="E28" s="55" t="s">
        <v>115</v>
      </c>
      <c r="F28" s="605" t="s">
        <v>15</v>
      </c>
      <c r="G28" s="71"/>
      <c r="H28" s="133"/>
      <c r="I28" s="133"/>
      <c r="J28" s="133"/>
      <c r="K28" s="29"/>
      <c r="L28" s="29"/>
      <c r="M28" s="29"/>
      <c r="N28" s="29"/>
      <c r="O28" s="29"/>
      <c r="P28" s="29"/>
      <c r="Q28" s="29"/>
      <c r="R28" s="30"/>
      <c r="S28" s="30"/>
      <c r="T28" s="30"/>
      <c r="U28" s="30"/>
      <c r="V28" s="30"/>
      <c r="W28" s="30"/>
      <c r="X28" s="30"/>
      <c r="Y28" s="33"/>
      <c r="AB28" s="636"/>
    </row>
    <row r="29" spans="1:40" s="2" customFormat="1" ht="16.149999999999999" customHeight="1" x14ac:dyDescent="0.5">
      <c r="A29" s="24">
        <v>23</v>
      </c>
      <c r="B29" s="25">
        <v>42882</v>
      </c>
      <c r="C29" s="53" t="s">
        <v>106</v>
      </c>
      <c r="D29" s="54" t="s">
        <v>168</v>
      </c>
      <c r="E29" s="55" t="s">
        <v>661</v>
      </c>
      <c r="F29" s="605" t="s">
        <v>16</v>
      </c>
      <c r="G29" s="71"/>
      <c r="H29" s="133"/>
      <c r="I29" s="133"/>
      <c r="J29" s="133"/>
      <c r="K29" s="29"/>
      <c r="L29" s="29"/>
      <c r="M29" s="29"/>
      <c r="N29" s="29"/>
      <c r="O29" s="29"/>
      <c r="P29" s="29"/>
      <c r="Q29" s="29"/>
      <c r="R29" s="30"/>
      <c r="S29" s="30"/>
      <c r="T29" s="30"/>
      <c r="U29" s="30"/>
      <c r="V29" s="30"/>
      <c r="W29" s="30"/>
      <c r="X29" s="30"/>
      <c r="Y29" s="33"/>
      <c r="AB29" s="636"/>
    </row>
    <row r="30" spans="1:40" s="2" customFormat="1" ht="16.149999999999999" customHeight="1" x14ac:dyDescent="0.5">
      <c r="A30" s="24">
        <v>24</v>
      </c>
      <c r="B30" s="310">
        <v>42893</v>
      </c>
      <c r="C30" s="53" t="s">
        <v>106</v>
      </c>
      <c r="D30" s="54" t="s">
        <v>662</v>
      </c>
      <c r="E30" s="55" t="s">
        <v>663</v>
      </c>
      <c r="F30" s="700" t="s">
        <v>17</v>
      </c>
      <c r="G30" s="71"/>
      <c r="H30" s="133"/>
      <c r="I30" s="133"/>
      <c r="J30" s="133"/>
      <c r="K30" s="29"/>
      <c r="L30" s="29"/>
      <c r="M30" s="29"/>
      <c r="N30" s="29"/>
      <c r="O30" s="29"/>
      <c r="P30" s="29"/>
      <c r="Q30" s="29"/>
      <c r="R30" s="30"/>
      <c r="S30" s="30"/>
      <c r="T30" s="30"/>
      <c r="U30" s="30"/>
      <c r="V30" s="30"/>
      <c r="W30" s="30"/>
      <c r="X30" s="30"/>
      <c r="Y30" s="33"/>
      <c r="AB30" s="646"/>
      <c r="AK30" s="9"/>
      <c r="AM30" s="9"/>
      <c r="AN30" s="3"/>
    </row>
    <row r="31" spans="1:40" s="2" customFormat="1" ht="16.149999999999999" customHeight="1" x14ac:dyDescent="0.5">
      <c r="A31" s="34">
        <v>25</v>
      </c>
      <c r="B31" s="709">
        <v>42894</v>
      </c>
      <c r="C31" s="703" t="s">
        <v>106</v>
      </c>
      <c r="D31" s="340" t="s">
        <v>664</v>
      </c>
      <c r="E31" s="341" t="s">
        <v>665</v>
      </c>
      <c r="F31" s="704" t="s">
        <v>13</v>
      </c>
      <c r="G31" s="710"/>
      <c r="H31" s="654"/>
      <c r="I31" s="146"/>
      <c r="J31" s="146"/>
      <c r="K31" s="56"/>
      <c r="L31" s="56"/>
      <c r="M31" s="56"/>
      <c r="N31" s="56"/>
      <c r="O31" s="56"/>
      <c r="P31" s="56"/>
      <c r="Q31" s="56"/>
      <c r="R31" s="57"/>
      <c r="S31" s="57"/>
      <c r="T31" s="57"/>
      <c r="U31" s="57"/>
      <c r="V31" s="57"/>
      <c r="W31" s="57"/>
      <c r="X31" s="57"/>
      <c r="Y31" s="43"/>
      <c r="AB31" s="646"/>
      <c r="AK31" s="9"/>
      <c r="AM31" s="9"/>
      <c r="AN31" s="3"/>
    </row>
    <row r="32" spans="1:40" s="2" customFormat="1" ht="16.149999999999999" customHeight="1" x14ac:dyDescent="0.5">
      <c r="A32" s="61">
        <v>26</v>
      </c>
      <c r="B32" s="225">
        <v>42901</v>
      </c>
      <c r="C32" s="311" t="s">
        <v>106</v>
      </c>
      <c r="D32" s="47" t="s">
        <v>666</v>
      </c>
      <c r="E32" s="48" t="s">
        <v>667</v>
      </c>
      <c r="F32" s="52" t="s">
        <v>14</v>
      </c>
      <c r="G32" s="711"/>
      <c r="H32" s="650"/>
      <c r="I32" s="126"/>
      <c r="J32" s="126"/>
      <c r="K32" s="21"/>
      <c r="L32" s="21"/>
      <c r="M32" s="21"/>
      <c r="N32" s="44"/>
      <c r="O32" s="44"/>
      <c r="P32" s="44"/>
      <c r="Q32" s="44"/>
      <c r="R32" s="22"/>
      <c r="S32" s="22"/>
      <c r="T32" s="22"/>
      <c r="U32" s="22"/>
      <c r="V32" s="22"/>
      <c r="W32" s="22"/>
      <c r="X32" s="22"/>
      <c r="Y32" s="23"/>
      <c r="AB32" s="646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25">
        <v>42921</v>
      </c>
      <c r="C33" s="53" t="s">
        <v>106</v>
      </c>
      <c r="D33" s="54" t="s">
        <v>132</v>
      </c>
      <c r="E33" s="55" t="s">
        <v>668</v>
      </c>
      <c r="F33" s="605" t="s">
        <v>15</v>
      </c>
      <c r="G33" s="71"/>
      <c r="H33" s="133"/>
      <c r="I33" s="143"/>
      <c r="J33" s="143"/>
      <c r="K33" s="29"/>
      <c r="L33" s="29"/>
      <c r="M33" s="29"/>
      <c r="N33" s="29"/>
      <c r="O33" s="29"/>
      <c r="P33" s="29"/>
      <c r="Q33" s="29"/>
      <c r="R33" s="29"/>
      <c r="S33" s="30"/>
      <c r="T33" s="30"/>
      <c r="U33" s="30"/>
      <c r="V33" s="30"/>
      <c r="W33" s="30"/>
      <c r="X33" s="30"/>
      <c r="Y33" s="33"/>
      <c r="AB33" s="646"/>
      <c r="AK33" s="9"/>
      <c r="AM33" s="9"/>
      <c r="AN33" s="3"/>
    </row>
    <row r="34" spans="1:40" s="2" customFormat="1" ht="15.95" customHeight="1" x14ac:dyDescent="0.5">
      <c r="A34" s="24">
        <v>28</v>
      </c>
      <c r="B34" s="25">
        <v>42924</v>
      </c>
      <c r="C34" s="53" t="s">
        <v>106</v>
      </c>
      <c r="D34" s="54" t="s">
        <v>669</v>
      </c>
      <c r="E34" s="55" t="s">
        <v>670</v>
      </c>
      <c r="F34" s="605" t="s">
        <v>16</v>
      </c>
      <c r="G34" s="71"/>
      <c r="H34" s="133"/>
      <c r="I34" s="133"/>
      <c r="J34" s="133"/>
      <c r="K34" s="29"/>
      <c r="L34" s="29"/>
      <c r="M34" s="29"/>
      <c r="N34" s="29"/>
      <c r="O34" s="29"/>
      <c r="P34" s="29"/>
      <c r="Q34" s="29"/>
      <c r="R34" s="30"/>
      <c r="S34" s="30"/>
      <c r="T34" s="30"/>
      <c r="U34" s="30"/>
      <c r="V34" s="30"/>
      <c r="W34" s="30"/>
      <c r="X34" s="30"/>
      <c r="Y34" s="33"/>
      <c r="AB34" s="646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310">
        <v>42966</v>
      </c>
      <c r="C35" s="53" t="s">
        <v>106</v>
      </c>
      <c r="D35" s="54" t="s">
        <v>125</v>
      </c>
      <c r="E35" s="55" t="s">
        <v>671</v>
      </c>
      <c r="F35" s="700" t="s">
        <v>13</v>
      </c>
      <c r="G35" s="71"/>
      <c r="H35" s="133"/>
      <c r="I35" s="133"/>
      <c r="J35" s="133"/>
      <c r="K35" s="29"/>
      <c r="L35" s="29"/>
      <c r="M35" s="29"/>
      <c r="N35" s="29"/>
      <c r="O35" s="29"/>
      <c r="P35" s="29"/>
      <c r="Q35" s="160"/>
      <c r="R35" s="30"/>
      <c r="S35" s="30"/>
      <c r="T35" s="30"/>
      <c r="U35" s="30"/>
      <c r="V35" s="30"/>
      <c r="W35" s="30"/>
      <c r="X35" s="30"/>
      <c r="Y35" s="33"/>
      <c r="AB35" s="646"/>
      <c r="AK35" s="9"/>
      <c r="AM35" s="9"/>
      <c r="AN35" s="3"/>
    </row>
    <row r="36" spans="1:40" s="2" customFormat="1" ht="16.350000000000001" customHeight="1" x14ac:dyDescent="0.5">
      <c r="A36" s="34">
        <v>30</v>
      </c>
      <c r="B36" s="709">
        <v>42968</v>
      </c>
      <c r="C36" s="703" t="s">
        <v>106</v>
      </c>
      <c r="D36" s="340" t="s">
        <v>672</v>
      </c>
      <c r="E36" s="341" t="s">
        <v>673</v>
      </c>
      <c r="F36" s="704" t="s">
        <v>14</v>
      </c>
      <c r="G36" s="712"/>
      <c r="H36" s="651"/>
      <c r="I36" s="140"/>
      <c r="J36" s="140"/>
      <c r="K36" s="39"/>
      <c r="L36" s="39"/>
      <c r="M36" s="39"/>
      <c r="N36" s="39"/>
      <c r="O36" s="39"/>
      <c r="P36" s="39"/>
      <c r="Q36" s="39"/>
      <c r="R36" s="40"/>
      <c r="S36" s="40"/>
      <c r="T36" s="40"/>
      <c r="U36" s="40"/>
      <c r="V36" s="40"/>
      <c r="W36" s="40"/>
      <c r="X36" s="40"/>
      <c r="Y36" s="43"/>
      <c r="AB36" s="646"/>
      <c r="AK36" s="9"/>
      <c r="AM36" s="9"/>
      <c r="AN36" s="3"/>
    </row>
    <row r="37" spans="1:40" s="2" customFormat="1" ht="16.149999999999999" customHeight="1" x14ac:dyDescent="0.5">
      <c r="A37" s="15">
        <v>31</v>
      </c>
      <c r="B37" s="225">
        <v>42975</v>
      </c>
      <c r="C37" s="311" t="s">
        <v>106</v>
      </c>
      <c r="D37" s="47" t="s">
        <v>674</v>
      </c>
      <c r="E37" s="48" t="s">
        <v>675</v>
      </c>
      <c r="F37" s="699" t="s">
        <v>15</v>
      </c>
      <c r="G37" s="76"/>
      <c r="H37" s="148"/>
      <c r="I37" s="148"/>
      <c r="J37" s="148"/>
      <c r="K37" s="49"/>
      <c r="L37" s="49"/>
      <c r="M37" s="49"/>
      <c r="N37" s="49"/>
      <c r="O37" s="49"/>
      <c r="P37" s="49"/>
      <c r="Q37" s="49"/>
      <c r="R37" s="50"/>
      <c r="S37" s="50"/>
      <c r="T37" s="50"/>
      <c r="U37" s="50"/>
      <c r="V37" s="50"/>
      <c r="W37" s="50"/>
      <c r="X37" s="50"/>
      <c r="Y37" s="23"/>
      <c r="AB37" s="636"/>
    </row>
    <row r="38" spans="1:40" s="2" customFormat="1" ht="16.149999999999999" customHeight="1" x14ac:dyDescent="0.5">
      <c r="A38" s="61">
        <v>32</v>
      </c>
      <c r="B38" s="25">
        <v>43026</v>
      </c>
      <c r="C38" s="53" t="s">
        <v>106</v>
      </c>
      <c r="D38" s="54" t="s">
        <v>676</v>
      </c>
      <c r="E38" s="55" t="s">
        <v>677</v>
      </c>
      <c r="F38" s="605" t="s">
        <v>14</v>
      </c>
      <c r="G38" s="71"/>
      <c r="H38" s="133"/>
      <c r="I38" s="133"/>
      <c r="J38" s="133"/>
      <c r="K38" s="29"/>
      <c r="L38" s="29"/>
      <c r="M38" s="29"/>
      <c r="N38" s="29"/>
      <c r="O38" s="29"/>
      <c r="P38" s="29"/>
      <c r="Q38" s="29"/>
      <c r="R38" s="30"/>
      <c r="S38" s="30"/>
      <c r="T38" s="30"/>
      <c r="U38" s="30"/>
      <c r="V38" s="30"/>
      <c r="W38" s="30"/>
      <c r="X38" s="30"/>
      <c r="Y38" s="33"/>
      <c r="AB38" s="636"/>
    </row>
    <row r="39" spans="1:40" s="2" customFormat="1" ht="15.95" customHeight="1" x14ac:dyDescent="0.5">
      <c r="A39" s="24">
        <v>33</v>
      </c>
      <c r="B39" s="25">
        <v>43027</v>
      </c>
      <c r="C39" s="53" t="s">
        <v>106</v>
      </c>
      <c r="D39" s="54" t="s">
        <v>678</v>
      </c>
      <c r="E39" s="55" t="s">
        <v>140</v>
      </c>
      <c r="F39" s="605" t="s">
        <v>16</v>
      </c>
      <c r="G39" s="71"/>
      <c r="H39" s="133"/>
      <c r="I39" s="133"/>
      <c r="J39" s="133"/>
      <c r="K39" s="29"/>
      <c r="L39" s="29"/>
      <c r="M39" s="29"/>
      <c r="N39" s="29"/>
      <c r="O39" s="29"/>
      <c r="P39" s="29"/>
      <c r="Q39" s="29"/>
      <c r="R39" s="30"/>
      <c r="S39" s="30"/>
      <c r="T39" s="30"/>
      <c r="U39" s="30"/>
      <c r="V39" s="30"/>
      <c r="W39" s="30"/>
      <c r="X39" s="30"/>
      <c r="Y39" s="33"/>
      <c r="AB39" s="646"/>
      <c r="AK39" s="9"/>
      <c r="AM39" s="9"/>
      <c r="AN39" s="3"/>
    </row>
    <row r="40" spans="1:40" s="2" customFormat="1" ht="16.149999999999999" customHeight="1" x14ac:dyDescent="0.5">
      <c r="A40" s="24">
        <v>34</v>
      </c>
      <c r="B40" s="310">
        <v>43145</v>
      </c>
      <c r="C40" s="53" t="s">
        <v>106</v>
      </c>
      <c r="D40" s="54" t="s">
        <v>107</v>
      </c>
      <c r="E40" s="55" t="s">
        <v>679</v>
      </c>
      <c r="F40" s="605" t="s">
        <v>13</v>
      </c>
      <c r="G40" s="71"/>
      <c r="H40" s="133"/>
      <c r="I40" s="133"/>
      <c r="J40" s="133"/>
      <c r="K40" s="29"/>
      <c r="L40" s="29"/>
      <c r="M40" s="29"/>
      <c r="N40" s="29"/>
      <c r="O40" s="29"/>
      <c r="P40" s="29"/>
      <c r="Q40" s="29"/>
      <c r="R40" s="30"/>
      <c r="S40" s="30"/>
      <c r="T40" s="30"/>
      <c r="U40" s="30"/>
      <c r="V40" s="30"/>
      <c r="W40" s="30"/>
      <c r="X40" s="30"/>
      <c r="Y40" s="33"/>
      <c r="AB40" s="646"/>
      <c r="AK40" s="9"/>
      <c r="AM40" s="9"/>
      <c r="AN40" s="3"/>
    </row>
    <row r="41" spans="1:40" s="2" customFormat="1" ht="16.5" customHeight="1" x14ac:dyDescent="0.5">
      <c r="A41" s="34">
        <v>35</v>
      </c>
      <c r="B41" s="709">
        <v>43182</v>
      </c>
      <c r="C41" s="703" t="s">
        <v>106</v>
      </c>
      <c r="D41" s="340" t="s">
        <v>680</v>
      </c>
      <c r="E41" s="341" t="s">
        <v>681</v>
      </c>
      <c r="F41" s="704" t="s">
        <v>14</v>
      </c>
      <c r="G41" s="712"/>
      <c r="H41" s="651"/>
      <c r="I41" s="140"/>
      <c r="J41" s="140"/>
      <c r="K41" s="39"/>
      <c r="L41" s="39"/>
      <c r="M41" s="39"/>
      <c r="N41" s="39"/>
      <c r="O41" s="39"/>
      <c r="P41" s="39"/>
      <c r="Q41" s="39"/>
      <c r="R41" s="40"/>
      <c r="S41" s="40"/>
      <c r="T41" s="40"/>
      <c r="U41" s="40"/>
      <c r="V41" s="40"/>
      <c r="W41" s="40"/>
      <c r="X41" s="40"/>
      <c r="Y41" s="63"/>
      <c r="AB41" s="646"/>
      <c r="AK41" s="9"/>
      <c r="AM41" s="9"/>
      <c r="AN41" s="3"/>
    </row>
    <row r="42" spans="1:40" s="2" customFormat="1" ht="16.149999999999999" customHeight="1" x14ac:dyDescent="0.5">
      <c r="A42" s="15">
        <v>36</v>
      </c>
      <c r="B42" s="225">
        <v>45049</v>
      </c>
      <c r="C42" s="311" t="s">
        <v>106</v>
      </c>
      <c r="D42" s="47" t="s">
        <v>682</v>
      </c>
      <c r="E42" s="48" t="s">
        <v>683</v>
      </c>
      <c r="F42" s="699" t="s">
        <v>15</v>
      </c>
      <c r="G42" s="76"/>
      <c r="H42" s="148"/>
      <c r="I42" s="148"/>
      <c r="J42" s="148"/>
      <c r="K42" s="44"/>
      <c r="L42" s="44"/>
      <c r="M42" s="44"/>
      <c r="N42" s="44"/>
      <c r="O42" s="44"/>
      <c r="P42" s="44"/>
      <c r="Q42" s="44"/>
      <c r="R42" s="22"/>
      <c r="S42" s="22"/>
      <c r="T42" s="22"/>
      <c r="U42" s="22"/>
      <c r="V42" s="22"/>
      <c r="W42" s="22"/>
      <c r="X42" s="22"/>
      <c r="Y42" s="23"/>
      <c r="AB42" s="646"/>
      <c r="AK42" s="9"/>
      <c r="AM42" s="9"/>
      <c r="AN42" s="3"/>
    </row>
    <row r="43" spans="1:40" s="2" customFormat="1" ht="15.75" customHeight="1" x14ac:dyDescent="0.5">
      <c r="A43" s="61">
        <v>37</v>
      </c>
      <c r="B43" s="25">
        <v>45050</v>
      </c>
      <c r="C43" s="53" t="s">
        <v>106</v>
      </c>
      <c r="D43" s="54" t="s">
        <v>684</v>
      </c>
      <c r="E43" s="55" t="s">
        <v>685</v>
      </c>
      <c r="F43" s="24" t="s">
        <v>16</v>
      </c>
      <c r="G43" s="688"/>
      <c r="H43" s="133"/>
      <c r="I43" s="133"/>
      <c r="J43" s="133"/>
      <c r="K43" s="29"/>
      <c r="L43" s="29"/>
      <c r="M43" s="29"/>
      <c r="N43" s="29"/>
      <c r="O43" s="29"/>
      <c r="P43" s="29"/>
      <c r="Q43" s="29"/>
      <c r="R43" s="30"/>
      <c r="S43" s="30"/>
      <c r="T43" s="30"/>
      <c r="U43" s="30"/>
      <c r="V43" s="30"/>
      <c r="W43" s="30"/>
      <c r="X43" s="30"/>
      <c r="Y43" s="33"/>
      <c r="AB43" s="646"/>
      <c r="AK43" s="9"/>
      <c r="AM43" s="9"/>
      <c r="AN43" s="3"/>
    </row>
    <row r="44" spans="1:40" s="2" customFormat="1" ht="15.95" customHeight="1" x14ac:dyDescent="0.5">
      <c r="A44" s="24">
        <v>38</v>
      </c>
      <c r="B44" s="360">
        <v>45104</v>
      </c>
      <c r="C44" s="53" t="s">
        <v>106</v>
      </c>
      <c r="D44" s="54" t="s">
        <v>686</v>
      </c>
      <c r="E44" s="55" t="s">
        <v>687</v>
      </c>
      <c r="F44" s="62" t="s">
        <v>14</v>
      </c>
      <c r="G44" s="688"/>
      <c r="H44" s="451"/>
      <c r="I44" s="133"/>
      <c r="J44" s="133"/>
      <c r="K44" s="29"/>
      <c r="L44" s="29"/>
      <c r="M44" s="29"/>
      <c r="N44" s="29"/>
      <c r="O44" s="29"/>
      <c r="P44" s="29"/>
      <c r="Q44" s="160"/>
      <c r="R44" s="30"/>
      <c r="S44" s="30"/>
      <c r="T44" s="30"/>
      <c r="U44" s="30"/>
      <c r="V44" s="30"/>
      <c r="W44" s="30"/>
      <c r="X44" s="30"/>
      <c r="Y44" s="33"/>
      <c r="AB44" s="646"/>
      <c r="AK44" s="9"/>
      <c r="AM44" s="9"/>
      <c r="AN44" s="3"/>
    </row>
    <row r="45" spans="1:40" s="2" customFormat="1" ht="16.149999999999999" customHeight="1" x14ac:dyDescent="0.5">
      <c r="A45" s="767">
        <v>39</v>
      </c>
      <c r="B45" s="795">
        <v>45698</v>
      </c>
      <c r="C45" s="763" t="s">
        <v>106</v>
      </c>
      <c r="D45" s="764" t="s">
        <v>615</v>
      </c>
      <c r="E45" s="765" t="s">
        <v>1024</v>
      </c>
      <c r="F45" s="943" t="s">
        <v>17</v>
      </c>
      <c r="G45" s="440" t="s">
        <v>1022</v>
      </c>
      <c r="H45" s="451"/>
      <c r="I45" s="152"/>
      <c r="J45" s="152"/>
      <c r="K45" s="31"/>
      <c r="L45" s="31"/>
      <c r="M45" s="31"/>
      <c r="N45" s="31"/>
      <c r="O45" s="31"/>
      <c r="P45" s="31"/>
      <c r="Q45" s="160"/>
      <c r="R45" s="30"/>
      <c r="S45" s="30"/>
      <c r="T45" s="30"/>
      <c r="U45" s="30"/>
      <c r="V45" s="30"/>
      <c r="W45" s="30"/>
      <c r="X45" s="30"/>
      <c r="Y45" s="33"/>
      <c r="AB45" s="646"/>
      <c r="AK45" s="9"/>
      <c r="AM45" s="9"/>
      <c r="AN45" s="3"/>
    </row>
    <row r="46" spans="1:40" s="2" customFormat="1" ht="16.149999999999999" customHeight="1" x14ac:dyDescent="0.5">
      <c r="A46" s="34"/>
      <c r="B46" s="606"/>
      <c r="C46" s="598"/>
      <c r="D46" s="599"/>
      <c r="E46" s="600"/>
      <c r="F46" s="608"/>
      <c r="G46" s="785"/>
      <c r="H46" s="140"/>
      <c r="I46" s="140"/>
      <c r="J46" s="140"/>
      <c r="K46" s="39"/>
      <c r="L46" s="39"/>
      <c r="M46" s="39"/>
      <c r="N46" s="39"/>
      <c r="O46" s="39"/>
      <c r="P46" s="39"/>
      <c r="Q46" s="161"/>
      <c r="R46" s="40"/>
      <c r="S46" s="40"/>
      <c r="T46" s="40"/>
      <c r="U46" s="40"/>
      <c r="V46" s="40"/>
      <c r="W46" s="40"/>
      <c r="X46" s="40"/>
      <c r="Y46" s="63"/>
      <c r="AB46" s="646"/>
      <c r="AK46" s="9"/>
      <c r="AM46" s="9"/>
      <c r="AN46" s="3"/>
    </row>
    <row r="47" spans="1:40" s="2" customFormat="1" ht="5.0999999999999996" customHeight="1" x14ac:dyDescent="0.5">
      <c r="A47" s="65"/>
      <c r="B47" s="354"/>
      <c r="C47" s="355"/>
      <c r="D47" s="356"/>
      <c r="E47" s="357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4"/>
      <c r="S47" s="64"/>
      <c r="T47" s="64"/>
      <c r="U47" s="64"/>
      <c r="V47" s="64"/>
      <c r="W47" s="64"/>
      <c r="X47" s="64"/>
      <c r="Y47" s="353"/>
      <c r="AB47" s="646"/>
      <c r="AK47" s="9"/>
      <c r="AM47" s="9"/>
      <c r="AN47" s="3"/>
    </row>
    <row r="48" spans="1:40" s="2" customFormat="1" ht="16.149999999999999" customHeight="1" x14ac:dyDescent="0.5">
      <c r="A48" s="64"/>
      <c r="B48" s="68" t="s">
        <v>24</v>
      </c>
      <c r="C48" s="65"/>
      <c r="E48" s="65">
        <f>I48+O48</f>
        <v>39</v>
      </c>
      <c r="F48" s="66" t="s">
        <v>6</v>
      </c>
      <c r="G48" s="68" t="s">
        <v>11</v>
      </c>
      <c r="I48" s="65">
        <f>COUNTIF($C$7:$C$46,"ช")</f>
        <v>20</v>
      </c>
      <c r="J48" s="64"/>
      <c r="K48" s="67" t="s">
        <v>8</v>
      </c>
      <c r="M48" s="343" t="s">
        <v>7</v>
      </c>
      <c r="O48" s="65">
        <f>COUNTIF($C$7:$C$46,"ญ")</f>
        <v>19</v>
      </c>
      <c r="P48" s="64"/>
      <c r="Q48" s="67" t="s">
        <v>8</v>
      </c>
      <c r="Y48" s="64"/>
      <c r="AB48" s="636"/>
    </row>
    <row r="49" spans="1:28" s="206" customFormat="1" ht="17.100000000000001" hidden="1" customHeight="1" x14ac:dyDescent="0.5">
      <c r="A49" s="201"/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AB49" s="632"/>
    </row>
    <row r="50" spans="1:28" s="203" customFormat="1" ht="15" hidden="1" customHeight="1" x14ac:dyDescent="0.5">
      <c r="A50" s="201"/>
      <c r="B50" s="377"/>
      <c r="C50" s="201"/>
      <c r="D50" s="378" t="s">
        <v>13</v>
      </c>
      <c r="E50" s="378">
        <f>COUNTIF($F$7:$F$46,"แดง")</f>
        <v>8</v>
      </c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AB50" s="633"/>
    </row>
    <row r="51" spans="1:28" s="203" customFormat="1" ht="15" hidden="1" customHeight="1" x14ac:dyDescent="0.5">
      <c r="A51" s="201"/>
      <c r="B51" s="377"/>
      <c r="C51" s="201"/>
      <c r="D51" s="378" t="s">
        <v>14</v>
      </c>
      <c r="E51" s="378">
        <f>COUNTIF($F$7:$F$46,"เหลือง")</f>
        <v>10</v>
      </c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AB51" s="633"/>
    </row>
    <row r="52" spans="1:28" s="203" customFormat="1" ht="15" hidden="1" customHeight="1" x14ac:dyDescent="0.5">
      <c r="A52" s="201"/>
      <c r="B52" s="377"/>
      <c r="C52" s="201"/>
      <c r="D52" s="378" t="s">
        <v>15</v>
      </c>
      <c r="E52" s="378">
        <f>COUNTIF($F$7:$F$46,"น้ำเงิน")</f>
        <v>7</v>
      </c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AB52" s="633"/>
    </row>
    <row r="53" spans="1:28" s="203" customFormat="1" ht="15" hidden="1" customHeight="1" x14ac:dyDescent="0.5">
      <c r="A53" s="201"/>
      <c r="B53" s="377"/>
      <c r="C53" s="201"/>
      <c r="D53" s="378" t="s">
        <v>16</v>
      </c>
      <c r="E53" s="378">
        <f>COUNTIF($F$7:$F$46,"ม่วง")</f>
        <v>8</v>
      </c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AB53" s="633"/>
    </row>
    <row r="54" spans="1:28" s="203" customFormat="1" ht="15" hidden="1" customHeight="1" x14ac:dyDescent="0.5">
      <c r="A54" s="201"/>
      <c r="B54" s="377"/>
      <c r="C54" s="201"/>
      <c r="D54" s="378" t="s">
        <v>17</v>
      </c>
      <c r="E54" s="378">
        <f>COUNTIF($F$7:$F$46,"ฟ้า")</f>
        <v>6</v>
      </c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AB54" s="633"/>
    </row>
    <row r="55" spans="1:28" s="203" customFormat="1" ht="15" hidden="1" customHeight="1" x14ac:dyDescent="0.5">
      <c r="A55" s="201"/>
      <c r="B55" s="377"/>
      <c r="C55" s="201"/>
      <c r="D55" s="378" t="s">
        <v>5</v>
      </c>
      <c r="E55" s="378">
        <f>SUM(E50:E54)</f>
        <v>39</v>
      </c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AB55" s="633"/>
    </row>
    <row r="56" spans="1:28" ht="15" customHeight="1" x14ac:dyDescent="0.5">
      <c r="D56" s="69"/>
      <c r="E56" s="69"/>
    </row>
    <row r="58" spans="1:28" ht="15" customHeight="1" x14ac:dyDescent="0.5">
      <c r="C58" s="7"/>
      <c r="D58" s="8"/>
      <c r="E58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58"/>
  <sheetViews>
    <sheetView topLeftCell="A23" zoomScale="120" zoomScaleNormal="120" workbookViewId="0">
      <selection activeCell="S44" sqref="S44"/>
    </sheetView>
  </sheetViews>
  <sheetFormatPr defaultColWidth="9.140625" defaultRowHeight="15" customHeight="1" x14ac:dyDescent="0.5"/>
  <cols>
    <col min="1" max="1" width="3.5703125" style="553" customWidth="1"/>
    <col min="2" max="2" width="9.7109375" style="554" customWidth="1"/>
    <col min="3" max="3" width="3.140625" style="555" customWidth="1"/>
    <col min="4" max="4" width="9.42578125" style="556" customWidth="1"/>
    <col min="5" max="5" width="11" style="556" customWidth="1"/>
    <col min="6" max="6" width="5.140625" style="553" customWidth="1"/>
    <col min="7" max="25" width="3" style="553" customWidth="1"/>
    <col min="26" max="26" width="4.7109375" style="553" customWidth="1"/>
    <col min="27" max="27" width="9.140625" style="553"/>
    <col min="28" max="28" width="13.85546875" style="644" bestFit="1" customWidth="1"/>
    <col min="29" max="29" width="9.140625" style="553"/>
    <col min="30" max="30" width="0" style="553" hidden="1" customWidth="1"/>
    <col min="31" max="16384" width="9.140625" style="553"/>
  </cols>
  <sheetData>
    <row r="1" spans="1:40" s="482" customFormat="1" ht="18" customHeight="1" x14ac:dyDescent="0.5">
      <c r="B1" s="483" t="s">
        <v>55</v>
      </c>
      <c r="D1" s="484"/>
      <c r="E1" s="485" t="str">
        <f>'ยอด ม.5'!D1</f>
        <v xml:space="preserve">      ภาคเรียนที่ 1  ปีการศึกษา 2569</v>
      </c>
      <c r="F1" s="486"/>
      <c r="M1" s="482" t="s">
        <v>25</v>
      </c>
      <c r="R1" s="482" t="str">
        <f>'ยอด ม.5'!B20</f>
        <v>นายกรวิชญ์ เกื้อผล</v>
      </c>
      <c r="AB1" s="638"/>
    </row>
    <row r="2" spans="1:40" s="482" customFormat="1" ht="18" customHeight="1" x14ac:dyDescent="0.5">
      <c r="B2" s="487" t="s">
        <v>46</v>
      </c>
      <c r="D2" s="484"/>
      <c r="E2" s="485" t="s">
        <v>64</v>
      </c>
      <c r="M2" s="482" t="s">
        <v>47</v>
      </c>
      <c r="R2" s="482" t="str">
        <f>'ยอด ม.5'!B21</f>
        <v>นางสาวสุดารัตน์  พุทธกูล</v>
      </c>
      <c r="AB2" s="638"/>
    </row>
    <row r="3" spans="1:40" s="484" customFormat="1" ht="17.25" customHeight="1" x14ac:dyDescent="0.5">
      <c r="A3" s="486" t="s">
        <v>91</v>
      </c>
      <c r="B3" s="482"/>
      <c r="C3" s="482"/>
      <c r="D3" s="482"/>
      <c r="E3" s="482"/>
      <c r="F3" s="486"/>
      <c r="G3" s="486"/>
      <c r="H3" s="486"/>
      <c r="I3" s="486"/>
      <c r="J3" s="486"/>
      <c r="K3" s="486"/>
      <c r="L3" s="482"/>
      <c r="M3" s="482"/>
      <c r="N3" s="482"/>
      <c r="O3" s="486"/>
      <c r="T3" s="482"/>
      <c r="U3" s="482"/>
      <c r="V3" s="482"/>
      <c r="W3" s="482"/>
      <c r="X3" s="482"/>
      <c r="AB3" s="639"/>
    </row>
    <row r="4" spans="1:40" s="484" customFormat="1" ht="17.25" customHeight="1" x14ac:dyDescent="0.5">
      <c r="A4" s="482" t="s">
        <v>48</v>
      </c>
      <c r="B4" s="482"/>
      <c r="C4" s="482"/>
      <c r="D4" s="482"/>
      <c r="E4" s="482"/>
      <c r="F4" s="486"/>
      <c r="G4" s="486"/>
      <c r="H4" s="486"/>
      <c r="I4" s="486"/>
      <c r="J4" s="486"/>
      <c r="K4" s="486"/>
      <c r="L4" s="482"/>
      <c r="M4" s="482"/>
      <c r="N4" s="482"/>
      <c r="O4" s="486"/>
      <c r="T4" s="486"/>
      <c r="U4" s="482"/>
      <c r="V4" s="488" t="s">
        <v>49</v>
      </c>
      <c r="W4" s="820">
        <f>'ยอด ม.5'!F20</f>
        <v>742</v>
      </c>
      <c r="X4" s="820"/>
      <c r="AB4" s="639"/>
    </row>
    <row r="5" spans="1:40" s="495" customFormat="1" ht="18" customHeight="1" x14ac:dyDescent="0.5">
      <c r="A5" s="821" t="s">
        <v>0</v>
      </c>
      <c r="B5" s="823" t="s">
        <v>1</v>
      </c>
      <c r="C5" s="825" t="s">
        <v>2</v>
      </c>
      <c r="D5" s="827" t="s">
        <v>9</v>
      </c>
      <c r="E5" s="829" t="s">
        <v>4</v>
      </c>
      <c r="F5" s="821" t="s">
        <v>3</v>
      </c>
      <c r="G5" s="489"/>
      <c r="H5" s="490"/>
      <c r="I5" s="490"/>
      <c r="J5" s="490"/>
      <c r="K5" s="490"/>
      <c r="L5" s="491"/>
      <c r="M5" s="491"/>
      <c r="N5" s="491"/>
      <c r="O5" s="491"/>
      <c r="P5" s="491"/>
      <c r="Q5" s="491"/>
      <c r="R5" s="491"/>
      <c r="S5" s="491"/>
      <c r="T5" s="491"/>
      <c r="U5" s="491"/>
      <c r="V5" s="491"/>
      <c r="W5" s="492"/>
      <c r="X5" s="493"/>
      <c r="Y5" s="494"/>
      <c r="AB5" s="640"/>
    </row>
    <row r="6" spans="1:40" s="495" customFormat="1" ht="18" customHeight="1" x14ac:dyDescent="0.5">
      <c r="A6" s="822"/>
      <c r="B6" s="824"/>
      <c r="C6" s="826"/>
      <c r="D6" s="828"/>
      <c r="E6" s="830"/>
      <c r="F6" s="831"/>
      <c r="G6" s="496"/>
      <c r="H6" s="497"/>
      <c r="I6" s="497"/>
      <c r="J6" s="497"/>
      <c r="K6" s="497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9"/>
      <c r="X6" s="500"/>
      <c r="Y6" s="501"/>
      <c r="AB6" s="640"/>
    </row>
    <row r="7" spans="1:40" s="506" customFormat="1" ht="15.75" customHeight="1" x14ac:dyDescent="0.5">
      <c r="A7" s="15">
        <v>1</v>
      </c>
      <c r="B7" s="16">
        <v>42208</v>
      </c>
      <c r="C7" s="411" t="s">
        <v>100</v>
      </c>
      <c r="D7" s="412" t="s">
        <v>104</v>
      </c>
      <c r="E7" s="413" t="s">
        <v>1006</v>
      </c>
      <c r="F7" s="20" t="s">
        <v>14</v>
      </c>
      <c r="G7" s="713"/>
      <c r="H7" s="21"/>
      <c r="I7" s="21"/>
      <c r="J7" s="503"/>
      <c r="K7" s="503"/>
      <c r="L7" s="503"/>
      <c r="M7" s="503"/>
      <c r="N7" s="503"/>
      <c r="O7" s="503"/>
      <c r="P7" s="504"/>
      <c r="Q7" s="504"/>
      <c r="R7" s="504"/>
      <c r="S7" s="504"/>
      <c r="T7" s="504"/>
      <c r="U7" s="504"/>
      <c r="V7" s="504"/>
      <c r="W7" s="504"/>
      <c r="X7" s="503"/>
      <c r="Y7" s="505"/>
      <c r="AA7" s="399"/>
      <c r="AB7" s="641"/>
    </row>
    <row r="8" spans="1:40" s="506" customFormat="1" ht="16.149999999999999" customHeight="1" x14ac:dyDescent="0.5">
      <c r="A8" s="24">
        <v>2</v>
      </c>
      <c r="B8" s="25">
        <v>42868</v>
      </c>
      <c r="C8" s="53" t="s">
        <v>100</v>
      </c>
      <c r="D8" s="714" t="s">
        <v>688</v>
      </c>
      <c r="E8" s="715" t="s">
        <v>689</v>
      </c>
      <c r="F8" s="24" t="s">
        <v>13</v>
      </c>
      <c r="G8" s="716"/>
      <c r="H8" s="29"/>
      <c r="I8" s="29"/>
      <c r="J8" s="508"/>
      <c r="K8" s="508"/>
      <c r="L8" s="508"/>
      <c r="M8" s="508"/>
      <c r="N8" s="508"/>
      <c r="O8" s="508"/>
      <c r="P8" s="509"/>
      <c r="Q8" s="509"/>
      <c r="R8" s="509"/>
      <c r="S8" s="509"/>
      <c r="T8" s="509"/>
      <c r="U8" s="509"/>
      <c r="V8" s="509"/>
      <c r="W8" s="509"/>
      <c r="X8" s="510"/>
      <c r="Y8" s="511"/>
      <c r="AB8" s="641"/>
    </row>
    <row r="9" spans="1:40" s="506" customFormat="1" ht="16.149999999999999" customHeight="1" x14ac:dyDescent="0.5">
      <c r="A9" s="24">
        <v>3</v>
      </c>
      <c r="B9" s="25">
        <v>42905</v>
      </c>
      <c r="C9" s="53" t="s">
        <v>100</v>
      </c>
      <c r="D9" s="714" t="s">
        <v>131</v>
      </c>
      <c r="E9" s="715" t="s">
        <v>692</v>
      </c>
      <c r="F9" s="24" t="s">
        <v>15</v>
      </c>
      <c r="G9" s="716"/>
      <c r="H9" s="29"/>
      <c r="I9" s="29"/>
      <c r="J9" s="508"/>
      <c r="K9" s="508"/>
      <c r="L9" s="508"/>
      <c r="M9" s="508"/>
      <c r="N9" s="508"/>
      <c r="O9" s="508"/>
      <c r="P9" s="509"/>
      <c r="Q9" s="509"/>
      <c r="R9" s="509"/>
      <c r="S9" s="509"/>
      <c r="T9" s="509"/>
      <c r="U9" s="509"/>
      <c r="V9" s="509"/>
      <c r="W9" s="509"/>
      <c r="X9" s="510"/>
      <c r="Y9" s="511"/>
      <c r="AB9" s="641"/>
    </row>
    <row r="10" spans="1:40" s="506" customFormat="1" ht="16.149999999999999" customHeight="1" x14ac:dyDescent="0.5">
      <c r="A10" s="24">
        <v>4</v>
      </c>
      <c r="B10" s="25">
        <v>42909</v>
      </c>
      <c r="C10" s="53" t="s">
        <v>100</v>
      </c>
      <c r="D10" s="714" t="s">
        <v>693</v>
      </c>
      <c r="E10" s="715" t="s">
        <v>694</v>
      </c>
      <c r="F10" s="24" t="s">
        <v>16</v>
      </c>
      <c r="G10" s="716"/>
      <c r="H10" s="29"/>
      <c r="I10" s="29"/>
      <c r="J10" s="508"/>
      <c r="K10" s="508"/>
      <c r="L10" s="508"/>
      <c r="M10" s="508"/>
      <c r="N10" s="508"/>
      <c r="O10" s="508"/>
      <c r="P10" s="509"/>
      <c r="Q10" s="509"/>
      <c r="R10" s="509"/>
      <c r="S10" s="509"/>
      <c r="T10" s="509"/>
      <c r="U10" s="509"/>
      <c r="V10" s="509"/>
      <c r="W10" s="509"/>
      <c r="X10" s="510"/>
      <c r="Y10" s="511"/>
      <c r="AB10" s="642"/>
      <c r="AK10" s="513"/>
      <c r="AM10" s="513"/>
      <c r="AN10" s="514"/>
    </row>
    <row r="11" spans="1:40" s="506" customFormat="1" ht="16.149999999999999" customHeight="1" x14ac:dyDescent="0.5">
      <c r="A11" s="34">
        <v>5</v>
      </c>
      <c r="B11" s="35">
        <v>42910</v>
      </c>
      <c r="C11" s="667" t="s">
        <v>100</v>
      </c>
      <c r="D11" s="668" t="s">
        <v>695</v>
      </c>
      <c r="E11" s="669" t="s">
        <v>696</v>
      </c>
      <c r="F11" s="34" t="s">
        <v>17</v>
      </c>
      <c r="G11" s="717"/>
      <c r="H11" s="39"/>
      <c r="I11" s="39"/>
      <c r="J11" s="526"/>
      <c r="K11" s="526"/>
      <c r="L11" s="526"/>
      <c r="M11" s="526"/>
      <c r="N11" s="526"/>
      <c r="O11" s="526"/>
      <c r="P11" s="530"/>
      <c r="Q11" s="530"/>
      <c r="R11" s="530"/>
      <c r="S11" s="530"/>
      <c r="T11" s="530"/>
      <c r="U11" s="530"/>
      <c r="V11" s="530"/>
      <c r="W11" s="530"/>
      <c r="X11" s="531"/>
      <c r="Y11" s="532"/>
      <c r="AB11" s="642"/>
      <c r="AK11" s="513"/>
      <c r="AM11" s="513"/>
      <c r="AN11" s="514"/>
    </row>
    <row r="12" spans="1:40" s="506" customFormat="1" ht="16.149999999999999" customHeight="1" x14ac:dyDescent="0.5">
      <c r="A12" s="15">
        <v>6</v>
      </c>
      <c r="B12" s="16">
        <v>42913</v>
      </c>
      <c r="C12" s="411" t="s">
        <v>100</v>
      </c>
      <c r="D12" s="412" t="s">
        <v>697</v>
      </c>
      <c r="E12" s="413" t="s">
        <v>698</v>
      </c>
      <c r="F12" s="20" t="s">
        <v>13</v>
      </c>
      <c r="G12" s="713"/>
      <c r="H12" s="21"/>
      <c r="I12" s="21"/>
      <c r="J12" s="503"/>
      <c r="K12" s="503"/>
      <c r="L12" s="503"/>
      <c r="M12" s="503"/>
      <c r="N12" s="503"/>
      <c r="O12" s="503"/>
      <c r="P12" s="504"/>
      <c r="Q12" s="504"/>
      <c r="R12" s="504"/>
      <c r="S12" s="504"/>
      <c r="T12" s="504"/>
      <c r="U12" s="504"/>
      <c r="V12" s="504"/>
      <c r="W12" s="504"/>
      <c r="X12" s="503"/>
      <c r="Y12" s="505"/>
      <c r="AB12" s="642"/>
      <c r="AK12" s="513"/>
      <c r="AM12" s="513"/>
      <c r="AN12" s="514"/>
    </row>
    <row r="13" spans="1:40" s="506" customFormat="1" ht="16.149999999999999" customHeight="1" x14ac:dyDescent="0.5">
      <c r="A13" s="24">
        <v>7</v>
      </c>
      <c r="B13" s="25">
        <v>42952</v>
      </c>
      <c r="C13" s="53" t="s">
        <v>100</v>
      </c>
      <c r="D13" s="714" t="s">
        <v>699</v>
      </c>
      <c r="E13" s="715" t="s">
        <v>700</v>
      </c>
      <c r="F13" s="24" t="s">
        <v>14</v>
      </c>
      <c r="G13" s="716"/>
      <c r="H13" s="29"/>
      <c r="I13" s="29"/>
      <c r="J13" s="508"/>
      <c r="K13" s="508"/>
      <c r="L13" s="508"/>
      <c r="M13" s="508"/>
      <c r="N13" s="508"/>
      <c r="O13" s="508"/>
      <c r="P13" s="509"/>
      <c r="Q13" s="509"/>
      <c r="R13" s="509"/>
      <c r="S13" s="509"/>
      <c r="T13" s="509"/>
      <c r="U13" s="509"/>
      <c r="V13" s="509"/>
      <c r="W13" s="509"/>
      <c r="X13" s="510"/>
      <c r="Y13" s="511"/>
      <c r="AB13" s="642"/>
      <c r="AK13" s="513"/>
      <c r="AM13" s="513"/>
      <c r="AN13" s="514"/>
    </row>
    <row r="14" spans="1:40" s="506" customFormat="1" ht="16.149999999999999" customHeight="1" x14ac:dyDescent="0.5">
      <c r="A14" s="24">
        <v>8</v>
      </c>
      <c r="B14" s="25">
        <v>42963</v>
      </c>
      <c r="C14" s="53" t="s">
        <v>100</v>
      </c>
      <c r="D14" s="714" t="s">
        <v>122</v>
      </c>
      <c r="E14" s="715" t="s">
        <v>701</v>
      </c>
      <c r="F14" s="24" t="s">
        <v>16</v>
      </c>
      <c r="G14" s="718"/>
      <c r="H14" s="29"/>
      <c r="I14" s="29"/>
      <c r="J14" s="508"/>
      <c r="K14" s="508"/>
      <c r="L14" s="508"/>
      <c r="M14" s="508"/>
      <c r="N14" s="508"/>
      <c r="O14" s="508"/>
      <c r="P14" s="509"/>
      <c r="Q14" s="509"/>
      <c r="R14" s="509"/>
      <c r="S14" s="509"/>
      <c r="T14" s="509"/>
      <c r="U14" s="509"/>
      <c r="V14" s="509"/>
      <c r="W14" s="509"/>
      <c r="X14" s="510"/>
      <c r="Y14" s="511"/>
      <c r="AB14" s="642"/>
      <c r="AK14" s="513"/>
      <c r="AM14" s="513"/>
      <c r="AN14" s="514"/>
    </row>
    <row r="15" spans="1:40" s="506" customFormat="1" ht="16.149999999999999" customHeight="1" x14ac:dyDescent="0.5">
      <c r="A15" s="24">
        <v>9</v>
      </c>
      <c r="B15" s="25">
        <v>42988</v>
      </c>
      <c r="C15" s="53" t="s">
        <v>100</v>
      </c>
      <c r="D15" s="714" t="s">
        <v>702</v>
      </c>
      <c r="E15" s="715" t="s">
        <v>703</v>
      </c>
      <c r="F15" s="24" t="s">
        <v>17</v>
      </c>
      <c r="G15" s="719"/>
      <c r="H15" s="29"/>
      <c r="I15" s="29"/>
      <c r="J15" s="508"/>
      <c r="K15" s="508"/>
      <c r="L15" s="524"/>
      <c r="M15" s="508"/>
      <c r="N15" s="508"/>
      <c r="O15" s="508"/>
      <c r="P15" s="509"/>
      <c r="Q15" s="509"/>
      <c r="R15" s="509"/>
      <c r="S15" s="509"/>
      <c r="T15" s="509"/>
      <c r="U15" s="509"/>
      <c r="V15" s="509"/>
      <c r="W15" s="509"/>
      <c r="X15" s="510"/>
      <c r="Y15" s="511"/>
      <c r="AB15" s="642"/>
      <c r="AK15" s="513"/>
      <c r="AM15" s="513"/>
      <c r="AN15" s="514"/>
    </row>
    <row r="16" spans="1:40" s="506" customFormat="1" ht="16.149999999999999" customHeight="1" x14ac:dyDescent="0.5">
      <c r="A16" s="34">
        <v>10</v>
      </c>
      <c r="B16" s="35">
        <v>43030</v>
      </c>
      <c r="C16" s="667" t="s">
        <v>100</v>
      </c>
      <c r="D16" s="668" t="s">
        <v>704</v>
      </c>
      <c r="E16" s="669" t="s">
        <v>705</v>
      </c>
      <c r="F16" s="34" t="s">
        <v>13</v>
      </c>
      <c r="G16" s="670"/>
      <c r="H16" s="39"/>
      <c r="I16" s="39"/>
      <c r="J16" s="526"/>
      <c r="K16" s="526"/>
      <c r="L16" s="526"/>
      <c r="M16" s="526"/>
      <c r="N16" s="526"/>
      <c r="O16" s="526"/>
      <c r="P16" s="530"/>
      <c r="Q16" s="530"/>
      <c r="R16" s="530"/>
      <c r="S16" s="530"/>
      <c r="T16" s="530"/>
      <c r="U16" s="530"/>
      <c r="V16" s="530"/>
      <c r="W16" s="530"/>
      <c r="X16" s="531"/>
      <c r="Y16" s="532"/>
      <c r="AB16" s="642"/>
      <c r="AK16" s="513"/>
      <c r="AM16" s="513"/>
      <c r="AN16" s="514"/>
    </row>
    <row r="17" spans="1:40" s="506" customFormat="1" ht="16.149999999999999" customHeight="1" x14ac:dyDescent="0.5">
      <c r="A17" s="15">
        <v>11</v>
      </c>
      <c r="B17" s="359">
        <v>43080</v>
      </c>
      <c r="C17" s="411" t="s">
        <v>100</v>
      </c>
      <c r="D17" s="412" t="s">
        <v>706</v>
      </c>
      <c r="E17" s="413" t="s">
        <v>707</v>
      </c>
      <c r="F17" s="20" t="s">
        <v>15</v>
      </c>
      <c r="G17" s="720"/>
      <c r="H17" s="21"/>
      <c r="I17" s="21"/>
      <c r="J17" s="503"/>
      <c r="K17" s="503"/>
      <c r="L17" s="528"/>
      <c r="M17" s="528"/>
      <c r="N17" s="528"/>
      <c r="O17" s="528"/>
      <c r="P17" s="504"/>
      <c r="Q17" s="504"/>
      <c r="R17" s="504"/>
      <c r="S17" s="504"/>
      <c r="T17" s="504"/>
      <c r="U17" s="504"/>
      <c r="V17" s="504"/>
      <c r="W17" s="504"/>
      <c r="X17" s="503"/>
      <c r="Y17" s="505"/>
      <c r="AB17" s="642"/>
      <c r="AE17" s="645"/>
      <c r="AK17" s="513"/>
      <c r="AM17" s="513"/>
      <c r="AN17" s="514"/>
    </row>
    <row r="18" spans="1:40" s="506" customFormat="1" ht="16.149999999999999" customHeight="1" x14ac:dyDescent="0.5">
      <c r="A18" s="24">
        <v>12</v>
      </c>
      <c r="B18" s="360">
        <v>45052</v>
      </c>
      <c r="C18" s="53" t="s">
        <v>100</v>
      </c>
      <c r="D18" s="714" t="s">
        <v>101</v>
      </c>
      <c r="E18" s="715" t="s">
        <v>710</v>
      </c>
      <c r="F18" s="24" t="s">
        <v>16</v>
      </c>
      <c r="G18" s="707"/>
      <c r="H18" s="29"/>
      <c r="I18" s="29"/>
      <c r="J18" s="508"/>
      <c r="K18" s="508"/>
      <c r="L18" s="510"/>
      <c r="M18" s="510"/>
      <c r="N18" s="510"/>
      <c r="O18" s="510"/>
      <c r="P18" s="509"/>
      <c r="Q18" s="509"/>
      <c r="R18" s="509"/>
      <c r="S18" s="509"/>
      <c r="T18" s="509"/>
      <c r="U18" s="509"/>
      <c r="V18" s="509"/>
      <c r="W18" s="509"/>
      <c r="X18" s="510"/>
      <c r="Y18" s="511"/>
      <c r="AB18" s="642"/>
      <c r="AE18" s="645"/>
      <c r="AK18" s="513"/>
      <c r="AM18" s="513"/>
      <c r="AN18" s="514"/>
    </row>
    <row r="19" spans="1:40" s="506" customFormat="1" ht="16.149999999999999" customHeight="1" x14ac:dyDescent="0.5">
      <c r="A19" s="24">
        <v>13</v>
      </c>
      <c r="B19" s="360">
        <v>45053</v>
      </c>
      <c r="C19" s="53" t="s">
        <v>100</v>
      </c>
      <c r="D19" s="721" t="s">
        <v>711</v>
      </c>
      <c r="E19" s="715" t="s">
        <v>712</v>
      </c>
      <c r="F19" s="24" t="s">
        <v>17</v>
      </c>
      <c r="G19" s="716"/>
      <c r="H19" s="29"/>
      <c r="I19" s="29"/>
      <c r="J19" s="508"/>
      <c r="K19" s="508"/>
      <c r="L19" s="508"/>
      <c r="M19" s="508"/>
      <c r="N19" s="508"/>
      <c r="O19" s="508"/>
      <c r="P19" s="509"/>
      <c r="Q19" s="509"/>
      <c r="R19" s="509"/>
      <c r="S19" s="509"/>
      <c r="T19" s="509"/>
      <c r="U19" s="509"/>
      <c r="V19" s="509"/>
      <c r="W19" s="509"/>
      <c r="X19" s="510"/>
      <c r="Y19" s="511"/>
      <c r="AB19" s="642"/>
      <c r="AK19" s="513"/>
      <c r="AM19" s="513"/>
      <c r="AN19" s="514"/>
    </row>
    <row r="20" spans="1:40" s="506" customFormat="1" ht="16.149999999999999" customHeight="1" x14ac:dyDescent="0.5">
      <c r="A20" s="24">
        <v>14</v>
      </c>
      <c r="B20" s="360">
        <v>45054</v>
      </c>
      <c r="C20" s="53" t="s">
        <v>100</v>
      </c>
      <c r="D20" s="714" t="s">
        <v>713</v>
      </c>
      <c r="E20" s="715" t="s">
        <v>714</v>
      </c>
      <c r="F20" s="24" t="s">
        <v>13</v>
      </c>
      <c r="G20" s="722"/>
      <c r="H20" s="29"/>
      <c r="I20" s="29"/>
      <c r="J20" s="508"/>
      <c r="K20" s="508"/>
      <c r="L20" s="508"/>
      <c r="M20" s="508"/>
      <c r="N20" s="508"/>
      <c r="O20" s="508"/>
      <c r="P20" s="509"/>
      <c r="Q20" s="509"/>
      <c r="R20" s="509"/>
      <c r="S20" s="509"/>
      <c r="T20" s="509"/>
      <c r="U20" s="509"/>
      <c r="V20" s="509"/>
      <c r="W20" s="509"/>
      <c r="X20" s="510"/>
      <c r="Y20" s="511"/>
      <c r="AB20" s="642"/>
      <c r="AK20" s="513"/>
      <c r="AM20" s="513"/>
      <c r="AN20" s="514"/>
    </row>
    <row r="21" spans="1:40" s="506" customFormat="1" ht="16.149999999999999" customHeight="1" x14ac:dyDescent="0.5">
      <c r="A21" s="34">
        <v>15</v>
      </c>
      <c r="B21" s="35">
        <v>45124</v>
      </c>
      <c r="C21" s="667" t="s">
        <v>100</v>
      </c>
      <c r="D21" s="668" t="s">
        <v>138</v>
      </c>
      <c r="E21" s="669" t="s">
        <v>701</v>
      </c>
      <c r="F21" s="34" t="s">
        <v>16</v>
      </c>
      <c r="G21" s="717"/>
      <c r="H21" s="39"/>
      <c r="I21" s="39"/>
      <c r="J21" s="526"/>
      <c r="K21" s="526"/>
      <c r="L21" s="526"/>
      <c r="M21" s="526"/>
      <c r="N21" s="526"/>
      <c r="O21" s="526"/>
      <c r="P21" s="530"/>
      <c r="Q21" s="530"/>
      <c r="R21" s="530"/>
      <c r="S21" s="530"/>
      <c r="T21" s="530"/>
      <c r="U21" s="530"/>
      <c r="V21" s="530"/>
      <c r="W21" s="530"/>
      <c r="X21" s="531"/>
      <c r="Y21" s="532"/>
      <c r="AB21" s="642"/>
      <c r="AK21" s="513"/>
      <c r="AM21" s="513"/>
      <c r="AN21" s="514"/>
    </row>
    <row r="22" spans="1:40" s="506" customFormat="1" ht="16.149999999999999" customHeight="1" x14ac:dyDescent="0.5">
      <c r="A22" s="15">
        <v>16</v>
      </c>
      <c r="B22" s="16">
        <v>42787</v>
      </c>
      <c r="C22" s="411" t="s">
        <v>106</v>
      </c>
      <c r="D22" s="412" t="s">
        <v>715</v>
      </c>
      <c r="E22" s="413" t="s">
        <v>716</v>
      </c>
      <c r="F22" s="20" t="s">
        <v>15</v>
      </c>
      <c r="G22" s="713"/>
      <c r="H22" s="21"/>
      <c r="I22" s="21"/>
      <c r="J22" s="503"/>
      <c r="K22" s="503"/>
      <c r="L22" s="528"/>
      <c r="M22" s="528"/>
      <c r="N22" s="528"/>
      <c r="O22" s="528"/>
      <c r="P22" s="504"/>
      <c r="Q22" s="504"/>
      <c r="R22" s="504"/>
      <c r="S22" s="504"/>
      <c r="T22" s="504"/>
      <c r="U22" s="504"/>
      <c r="V22" s="504"/>
      <c r="W22" s="504"/>
      <c r="X22" s="503"/>
      <c r="Y22" s="505"/>
      <c r="AB22" s="642"/>
      <c r="AK22" s="513"/>
      <c r="AM22" s="513"/>
      <c r="AN22" s="514"/>
    </row>
    <row r="23" spans="1:40" s="506" customFormat="1" ht="16.149999999999999" customHeight="1" x14ac:dyDescent="0.5">
      <c r="A23" s="24">
        <v>17</v>
      </c>
      <c r="B23" s="25">
        <v>42854</v>
      </c>
      <c r="C23" s="53" t="s">
        <v>106</v>
      </c>
      <c r="D23" s="714" t="s">
        <v>717</v>
      </c>
      <c r="E23" s="715" t="s">
        <v>718</v>
      </c>
      <c r="F23" s="24" t="s">
        <v>16</v>
      </c>
      <c r="G23" s="716"/>
      <c r="H23" s="29"/>
      <c r="I23" s="29"/>
      <c r="J23" s="508"/>
      <c r="K23" s="508"/>
      <c r="L23" s="510"/>
      <c r="M23" s="510"/>
      <c r="N23" s="510"/>
      <c r="O23" s="510"/>
      <c r="P23" s="509"/>
      <c r="Q23" s="509"/>
      <c r="R23" s="509"/>
      <c r="S23" s="509"/>
      <c r="T23" s="509"/>
      <c r="U23" s="509"/>
      <c r="V23" s="509"/>
      <c r="W23" s="509"/>
      <c r="X23" s="510"/>
      <c r="Y23" s="511"/>
      <c r="AB23" s="642"/>
      <c r="AK23" s="513"/>
      <c r="AM23" s="513"/>
      <c r="AN23" s="514"/>
    </row>
    <row r="24" spans="1:40" s="506" customFormat="1" ht="16.149999999999999" customHeight="1" x14ac:dyDescent="0.5">
      <c r="A24" s="24">
        <v>18</v>
      </c>
      <c r="B24" s="25">
        <v>42969</v>
      </c>
      <c r="C24" s="53" t="s">
        <v>106</v>
      </c>
      <c r="D24" s="714" t="s">
        <v>719</v>
      </c>
      <c r="E24" s="715" t="s">
        <v>720</v>
      </c>
      <c r="F24" s="24" t="s">
        <v>17</v>
      </c>
      <c r="G24" s="716"/>
      <c r="H24" s="29"/>
      <c r="I24" s="29"/>
      <c r="J24" s="508"/>
      <c r="K24" s="508"/>
      <c r="L24" s="508"/>
      <c r="M24" s="508"/>
      <c r="N24" s="508"/>
      <c r="O24" s="508"/>
      <c r="P24" s="509"/>
      <c r="Q24" s="509"/>
      <c r="R24" s="509"/>
      <c r="S24" s="509"/>
      <c r="T24" s="509"/>
      <c r="U24" s="509"/>
      <c r="V24" s="509"/>
      <c r="W24" s="509"/>
      <c r="X24" s="510"/>
      <c r="Y24" s="511"/>
      <c r="AB24" s="642"/>
      <c r="AK24" s="513"/>
      <c r="AM24" s="513"/>
      <c r="AN24" s="514"/>
    </row>
    <row r="25" spans="1:40" s="506" customFormat="1" ht="16.350000000000001" customHeight="1" x14ac:dyDescent="0.5">
      <c r="A25" s="24">
        <v>19</v>
      </c>
      <c r="B25" s="25">
        <v>42982</v>
      </c>
      <c r="C25" s="53" t="s">
        <v>106</v>
      </c>
      <c r="D25" s="714" t="s">
        <v>721</v>
      </c>
      <c r="E25" s="715" t="s">
        <v>722</v>
      </c>
      <c r="F25" s="24" t="s">
        <v>13</v>
      </c>
      <c r="G25" s="716"/>
      <c r="H25" s="29"/>
      <c r="I25" s="29"/>
      <c r="J25" s="508"/>
      <c r="K25" s="508"/>
      <c r="L25" s="508"/>
      <c r="M25" s="508"/>
      <c r="N25" s="508"/>
      <c r="O25" s="508"/>
      <c r="P25" s="509"/>
      <c r="Q25" s="509"/>
      <c r="R25" s="509"/>
      <c r="S25" s="509"/>
      <c r="T25" s="509"/>
      <c r="U25" s="509"/>
      <c r="V25" s="509"/>
      <c r="W25" s="509"/>
      <c r="X25" s="510"/>
      <c r="Y25" s="511"/>
      <c r="AB25" s="642"/>
      <c r="AK25" s="513"/>
      <c r="AM25" s="513"/>
      <c r="AN25" s="514"/>
    </row>
    <row r="26" spans="1:40" s="506" customFormat="1" ht="16.350000000000001" customHeight="1" x14ac:dyDescent="0.5">
      <c r="A26" s="34">
        <v>20</v>
      </c>
      <c r="B26" s="361">
        <v>43048</v>
      </c>
      <c r="C26" s="667" t="s">
        <v>106</v>
      </c>
      <c r="D26" s="668" t="s">
        <v>719</v>
      </c>
      <c r="E26" s="669" t="s">
        <v>723</v>
      </c>
      <c r="F26" s="34" t="s">
        <v>14</v>
      </c>
      <c r="G26" s="717"/>
      <c r="H26" s="39"/>
      <c r="I26" s="39"/>
      <c r="J26" s="526"/>
      <c r="K26" s="526"/>
      <c r="L26" s="526"/>
      <c r="M26" s="526"/>
      <c r="N26" s="526"/>
      <c r="O26" s="526"/>
      <c r="P26" s="530"/>
      <c r="Q26" s="530"/>
      <c r="R26" s="530"/>
      <c r="S26" s="530"/>
      <c r="T26" s="530"/>
      <c r="U26" s="530"/>
      <c r="V26" s="530"/>
      <c r="W26" s="530"/>
      <c r="X26" s="531"/>
      <c r="Y26" s="532"/>
      <c r="AB26" s="642"/>
      <c r="AK26" s="513"/>
      <c r="AM26" s="513"/>
      <c r="AN26" s="514"/>
    </row>
    <row r="27" spans="1:40" s="506" customFormat="1" ht="16.149999999999999" customHeight="1" x14ac:dyDescent="0.5">
      <c r="A27" s="15">
        <v>21</v>
      </c>
      <c r="B27" s="359">
        <v>43050</v>
      </c>
      <c r="C27" s="311" t="s">
        <v>106</v>
      </c>
      <c r="D27" s="723" t="s">
        <v>724</v>
      </c>
      <c r="E27" s="724" t="s">
        <v>725</v>
      </c>
      <c r="F27" s="20" t="s">
        <v>15</v>
      </c>
      <c r="G27" s="688"/>
      <c r="H27" s="51"/>
      <c r="I27" s="51"/>
      <c r="J27" s="521"/>
      <c r="K27" s="521"/>
      <c r="L27" s="534"/>
      <c r="M27" s="534"/>
      <c r="N27" s="534"/>
      <c r="O27" s="534"/>
      <c r="P27" s="522"/>
      <c r="Q27" s="522"/>
      <c r="R27" s="522"/>
      <c r="S27" s="522"/>
      <c r="T27" s="522"/>
      <c r="U27" s="522"/>
      <c r="V27" s="522"/>
      <c r="W27" s="522"/>
      <c r="X27" s="521"/>
      <c r="Y27" s="505"/>
      <c r="AB27" s="642"/>
      <c r="AK27" s="513"/>
      <c r="AM27" s="513"/>
      <c r="AN27" s="514"/>
    </row>
    <row r="28" spans="1:40" s="506" customFormat="1" ht="16.149999999999999" customHeight="1" x14ac:dyDescent="0.5">
      <c r="A28" s="24">
        <v>22</v>
      </c>
      <c r="B28" s="25">
        <v>43051</v>
      </c>
      <c r="C28" s="53" t="s">
        <v>106</v>
      </c>
      <c r="D28" s="714" t="s">
        <v>726</v>
      </c>
      <c r="E28" s="715" t="s">
        <v>727</v>
      </c>
      <c r="F28" s="24" t="s">
        <v>16</v>
      </c>
      <c r="G28" s="718"/>
      <c r="H28" s="29"/>
      <c r="I28" s="29"/>
      <c r="J28" s="508"/>
      <c r="K28" s="508"/>
      <c r="L28" s="508"/>
      <c r="M28" s="508"/>
      <c r="N28" s="508"/>
      <c r="O28" s="508"/>
      <c r="P28" s="509"/>
      <c r="Q28" s="509"/>
      <c r="R28" s="509"/>
      <c r="S28" s="509"/>
      <c r="T28" s="509"/>
      <c r="U28" s="509"/>
      <c r="V28" s="509"/>
      <c r="W28" s="509"/>
      <c r="X28" s="510"/>
      <c r="Y28" s="511"/>
      <c r="AB28" s="641"/>
    </row>
    <row r="29" spans="1:40" s="506" customFormat="1" ht="16.149999999999999" customHeight="1" x14ac:dyDescent="0.5">
      <c r="A29" s="24">
        <v>23</v>
      </c>
      <c r="B29" s="360">
        <v>43055</v>
      </c>
      <c r="C29" s="53" t="s">
        <v>106</v>
      </c>
      <c r="D29" s="714" t="s">
        <v>180</v>
      </c>
      <c r="E29" s="715" t="s">
        <v>181</v>
      </c>
      <c r="F29" s="24" t="s">
        <v>17</v>
      </c>
      <c r="G29" s="716"/>
      <c r="H29" s="29"/>
      <c r="I29" s="29"/>
      <c r="J29" s="508"/>
      <c r="K29" s="508"/>
      <c r="L29" s="508"/>
      <c r="M29" s="508"/>
      <c r="N29" s="508"/>
      <c r="O29" s="508"/>
      <c r="P29" s="509"/>
      <c r="Q29" s="509"/>
      <c r="R29" s="509"/>
      <c r="S29" s="509"/>
      <c r="T29" s="509"/>
      <c r="U29" s="509"/>
      <c r="V29" s="509"/>
      <c r="W29" s="509"/>
      <c r="X29" s="510"/>
      <c r="Y29" s="511"/>
      <c r="AB29" s="641"/>
    </row>
    <row r="30" spans="1:40" s="506" customFormat="1" ht="16.149999999999999" customHeight="1" x14ac:dyDescent="0.5">
      <c r="A30" s="24">
        <v>24</v>
      </c>
      <c r="B30" s="360">
        <v>43056</v>
      </c>
      <c r="C30" s="53" t="s">
        <v>106</v>
      </c>
      <c r="D30" s="714" t="s">
        <v>728</v>
      </c>
      <c r="E30" s="715" t="s">
        <v>729</v>
      </c>
      <c r="F30" s="24" t="s">
        <v>13</v>
      </c>
      <c r="G30" s="716"/>
      <c r="H30" s="29"/>
      <c r="I30" s="29"/>
      <c r="J30" s="508"/>
      <c r="K30" s="508"/>
      <c r="L30" s="508"/>
      <c r="M30" s="508"/>
      <c r="N30" s="508"/>
      <c r="O30" s="508"/>
      <c r="P30" s="509"/>
      <c r="Q30" s="509"/>
      <c r="R30" s="509"/>
      <c r="S30" s="509"/>
      <c r="T30" s="509"/>
      <c r="U30" s="509"/>
      <c r="V30" s="509"/>
      <c r="W30" s="509"/>
      <c r="X30" s="510"/>
      <c r="Y30" s="511"/>
      <c r="AB30" s="642"/>
      <c r="AK30" s="513"/>
      <c r="AM30" s="513"/>
      <c r="AN30" s="514"/>
    </row>
    <row r="31" spans="1:40" s="506" customFormat="1" ht="16.149999999999999" customHeight="1" x14ac:dyDescent="0.5">
      <c r="A31" s="34">
        <v>25</v>
      </c>
      <c r="B31" s="361">
        <v>43091</v>
      </c>
      <c r="C31" s="154" t="s">
        <v>106</v>
      </c>
      <c r="D31" s="725" t="s">
        <v>730</v>
      </c>
      <c r="E31" s="726" t="s">
        <v>731</v>
      </c>
      <c r="F31" s="34" t="s">
        <v>14</v>
      </c>
      <c r="G31" s="717"/>
      <c r="H31" s="39"/>
      <c r="I31" s="39"/>
      <c r="J31" s="526"/>
      <c r="K31" s="526"/>
      <c r="L31" s="526"/>
      <c r="M31" s="526"/>
      <c r="N31" s="526"/>
      <c r="O31" s="526"/>
      <c r="P31" s="530"/>
      <c r="Q31" s="530"/>
      <c r="R31" s="530"/>
      <c r="S31" s="530"/>
      <c r="T31" s="530"/>
      <c r="U31" s="530"/>
      <c r="V31" s="530"/>
      <c r="W31" s="530"/>
      <c r="X31" s="531"/>
      <c r="Y31" s="564"/>
      <c r="AB31" s="642"/>
      <c r="AK31" s="513"/>
      <c r="AM31" s="513"/>
      <c r="AN31" s="514"/>
    </row>
    <row r="32" spans="1:40" s="506" customFormat="1" ht="16.149999999999999" customHeight="1" x14ac:dyDescent="0.5">
      <c r="A32" s="15">
        <v>26</v>
      </c>
      <c r="B32" s="359">
        <v>43093</v>
      </c>
      <c r="C32" s="411" t="s">
        <v>106</v>
      </c>
      <c r="D32" s="412" t="s">
        <v>125</v>
      </c>
      <c r="E32" s="413" t="s">
        <v>732</v>
      </c>
      <c r="F32" s="20" t="s">
        <v>15</v>
      </c>
      <c r="G32" s="713"/>
      <c r="H32" s="21"/>
      <c r="I32" s="21"/>
      <c r="J32" s="503"/>
      <c r="K32" s="503"/>
      <c r="L32" s="528"/>
      <c r="M32" s="528"/>
      <c r="N32" s="528"/>
      <c r="O32" s="528"/>
      <c r="P32" s="504"/>
      <c r="Q32" s="504"/>
      <c r="R32" s="504"/>
      <c r="S32" s="504"/>
      <c r="T32" s="504"/>
      <c r="U32" s="504"/>
      <c r="V32" s="504"/>
      <c r="W32" s="504"/>
      <c r="X32" s="503"/>
      <c r="Y32" s="505"/>
      <c r="AB32" s="642"/>
      <c r="AK32" s="513"/>
      <c r="AM32" s="513"/>
      <c r="AN32" s="514"/>
    </row>
    <row r="33" spans="1:40" s="506" customFormat="1" ht="16.149999999999999" customHeight="1" x14ac:dyDescent="0.5">
      <c r="A33" s="24">
        <v>27</v>
      </c>
      <c r="B33" s="360">
        <v>43134</v>
      </c>
      <c r="C33" s="53" t="s">
        <v>106</v>
      </c>
      <c r="D33" s="714" t="s">
        <v>733</v>
      </c>
      <c r="E33" s="715" t="s">
        <v>734</v>
      </c>
      <c r="F33" s="24" t="s">
        <v>16</v>
      </c>
      <c r="G33" s="716"/>
      <c r="H33" s="29"/>
      <c r="I33" s="29"/>
      <c r="J33" s="508"/>
      <c r="K33" s="508"/>
      <c r="L33" s="508"/>
      <c r="M33" s="508"/>
      <c r="N33" s="508"/>
      <c r="O33" s="508"/>
      <c r="P33" s="509"/>
      <c r="Q33" s="509"/>
      <c r="R33" s="509"/>
      <c r="S33" s="509"/>
      <c r="T33" s="509"/>
      <c r="U33" s="509"/>
      <c r="V33" s="509"/>
      <c r="W33" s="509"/>
      <c r="X33" s="510"/>
      <c r="Y33" s="511"/>
      <c r="AB33" s="642"/>
      <c r="AK33" s="513"/>
      <c r="AM33" s="513"/>
      <c r="AN33" s="514"/>
    </row>
    <row r="34" spans="1:40" s="506" customFormat="1" ht="16.149999999999999" customHeight="1" x14ac:dyDescent="0.5">
      <c r="A34" s="24">
        <v>28</v>
      </c>
      <c r="B34" s="360">
        <v>43135</v>
      </c>
      <c r="C34" s="53" t="s">
        <v>106</v>
      </c>
      <c r="D34" s="714" t="s">
        <v>735</v>
      </c>
      <c r="E34" s="715" t="s">
        <v>736</v>
      </c>
      <c r="F34" s="24" t="s">
        <v>17</v>
      </c>
      <c r="G34" s="716"/>
      <c r="H34" s="29"/>
      <c r="I34" s="29"/>
      <c r="J34" s="508"/>
      <c r="K34" s="508"/>
      <c r="L34" s="508"/>
      <c r="M34" s="508"/>
      <c r="N34" s="508"/>
      <c r="O34" s="508"/>
      <c r="P34" s="509"/>
      <c r="Q34" s="509"/>
      <c r="R34" s="509"/>
      <c r="S34" s="509"/>
      <c r="T34" s="509"/>
      <c r="U34" s="509"/>
      <c r="V34" s="509"/>
      <c r="W34" s="509"/>
      <c r="X34" s="510"/>
      <c r="Y34" s="511"/>
      <c r="AB34" s="642"/>
      <c r="AK34" s="513"/>
      <c r="AM34" s="513"/>
      <c r="AN34" s="514"/>
    </row>
    <row r="35" spans="1:40" s="506" customFormat="1" ht="16.149999999999999" customHeight="1" x14ac:dyDescent="0.5">
      <c r="A35" s="24">
        <v>29</v>
      </c>
      <c r="B35" s="360">
        <v>43139</v>
      </c>
      <c r="C35" s="53" t="s">
        <v>106</v>
      </c>
      <c r="D35" s="714" t="s">
        <v>737</v>
      </c>
      <c r="E35" s="715" t="s">
        <v>738</v>
      </c>
      <c r="F35" s="24" t="s">
        <v>13</v>
      </c>
      <c r="G35" s="716"/>
      <c r="H35" s="29"/>
      <c r="I35" s="29"/>
      <c r="J35" s="508"/>
      <c r="K35" s="508"/>
      <c r="L35" s="508"/>
      <c r="M35" s="508"/>
      <c r="N35" s="508"/>
      <c r="O35" s="508"/>
      <c r="P35" s="509"/>
      <c r="Q35" s="509"/>
      <c r="R35" s="509"/>
      <c r="S35" s="509"/>
      <c r="T35" s="509"/>
      <c r="U35" s="509"/>
      <c r="V35" s="509"/>
      <c r="W35" s="509"/>
      <c r="X35" s="510"/>
      <c r="Y35" s="511"/>
      <c r="AB35" s="642"/>
      <c r="AK35" s="513"/>
      <c r="AM35" s="513"/>
      <c r="AN35" s="514"/>
    </row>
    <row r="36" spans="1:40" s="506" customFormat="1" ht="16.350000000000001" customHeight="1" x14ac:dyDescent="0.5">
      <c r="A36" s="34">
        <v>30</v>
      </c>
      <c r="B36" s="361">
        <v>43143</v>
      </c>
      <c r="C36" s="667" t="s">
        <v>106</v>
      </c>
      <c r="D36" s="668" t="s">
        <v>739</v>
      </c>
      <c r="E36" s="669" t="s">
        <v>740</v>
      </c>
      <c r="F36" s="34" t="s">
        <v>14</v>
      </c>
      <c r="G36" s="717"/>
      <c r="H36" s="39"/>
      <c r="I36" s="39"/>
      <c r="J36" s="526"/>
      <c r="K36" s="526"/>
      <c r="L36" s="526"/>
      <c r="M36" s="526"/>
      <c r="N36" s="526"/>
      <c r="O36" s="526"/>
      <c r="P36" s="530"/>
      <c r="Q36" s="530"/>
      <c r="R36" s="530"/>
      <c r="S36" s="530"/>
      <c r="T36" s="530"/>
      <c r="U36" s="530"/>
      <c r="V36" s="530"/>
      <c r="W36" s="530"/>
      <c r="X36" s="531"/>
      <c r="Y36" s="564"/>
      <c r="AB36" s="642"/>
      <c r="AK36" s="513"/>
      <c r="AM36" s="513"/>
      <c r="AN36" s="514"/>
    </row>
    <row r="37" spans="1:40" s="506" customFormat="1" ht="16.149999999999999" customHeight="1" x14ac:dyDescent="0.5">
      <c r="A37" s="15">
        <v>31</v>
      </c>
      <c r="B37" s="359">
        <v>43148</v>
      </c>
      <c r="C37" s="311" t="s">
        <v>106</v>
      </c>
      <c r="D37" s="47" t="s">
        <v>741</v>
      </c>
      <c r="E37" s="48" t="s">
        <v>742</v>
      </c>
      <c r="F37" s="61" t="s">
        <v>15</v>
      </c>
      <c r="G37" s="727"/>
      <c r="H37" s="49"/>
      <c r="I37" s="49"/>
      <c r="J37" s="534"/>
      <c r="K37" s="534"/>
      <c r="L37" s="534"/>
      <c r="M37" s="534"/>
      <c r="N37" s="534"/>
      <c r="O37" s="534"/>
      <c r="P37" s="522"/>
      <c r="Q37" s="522"/>
      <c r="R37" s="522"/>
      <c r="S37" s="522"/>
      <c r="T37" s="522"/>
      <c r="U37" s="522"/>
      <c r="V37" s="522"/>
      <c r="W37" s="522"/>
      <c r="X37" s="521"/>
      <c r="Y37" s="505"/>
      <c r="AB37" s="641"/>
    </row>
    <row r="38" spans="1:40" s="506" customFormat="1" ht="16.149999999999999" customHeight="1" x14ac:dyDescent="0.5">
      <c r="A38" s="24">
        <v>32</v>
      </c>
      <c r="B38" s="360">
        <v>43183</v>
      </c>
      <c r="C38" s="53" t="s">
        <v>106</v>
      </c>
      <c r="D38" s="54" t="s">
        <v>743</v>
      </c>
      <c r="E38" s="55" t="s">
        <v>134</v>
      </c>
      <c r="F38" s="24" t="s">
        <v>17</v>
      </c>
      <c r="G38" s="718"/>
      <c r="H38" s="29"/>
      <c r="I38" s="29"/>
      <c r="J38" s="508"/>
      <c r="K38" s="508"/>
      <c r="L38" s="508"/>
      <c r="M38" s="508"/>
      <c r="N38" s="508"/>
      <c r="O38" s="508"/>
      <c r="P38" s="509"/>
      <c r="Q38" s="509"/>
      <c r="R38" s="509"/>
      <c r="S38" s="509"/>
      <c r="T38" s="509"/>
      <c r="U38" s="509"/>
      <c r="V38" s="509"/>
      <c r="W38" s="509"/>
      <c r="X38" s="510"/>
      <c r="Y38" s="511"/>
      <c r="AB38" s="641"/>
    </row>
    <row r="39" spans="1:40" s="506" customFormat="1" ht="16.149999999999999" customHeight="1" x14ac:dyDescent="0.5">
      <c r="A39" s="24">
        <v>33</v>
      </c>
      <c r="B39" s="360">
        <v>45056</v>
      </c>
      <c r="C39" s="53" t="s">
        <v>106</v>
      </c>
      <c r="D39" s="54" t="s">
        <v>171</v>
      </c>
      <c r="E39" s="55" t="s">
        <v>744</v>
      </c>
      <c r="F39" s="24" t="s">
        <v>13</v>
      </c>
      <c r="G39" s="718"/>
      <c r="H39" s="29"/>
      <c r="I39" s="29"/>
      <c r="J39" s="508"/>
      <c r="K39" s="508"/>
      <c r="L39" s="508"/>
      <c r="M39" s="508"/>
      <c r="N39" s="508"/>
      <c r="O39" s="508"/>
      <c r="P39" s="509"/>
      <c r="Q39" s="509"/>
      <c r="R39" s="509"/>
      <c r="S39" s="509"/>
      <c r="T39" s="509"/>
      <c r="U39" s="509"/>
      <c r="V39" s="509"/>
      <c r="W39" s="509"/>
      <c r="X39" s="510"/>
      <c r="Y39" s="511"/>
      <c r="AB39" s="642"/>
      <c r="AK39" s="513"/>
      <c r="AM39" s="513"/>
      <c r="AN39" s="514"/>
    </row>
    <row r="40" spans="1:40" s="506" customFormat="1" ht="16.149999999999999" customHeight="1" x14ac:dyDescent="0.5">
      <c r="A40" s="24">
        <v>34</v>
      </c>
      <c r="B40" s="360">
        <v>45057</v>
      </c>
      <c r="C40" s="53" t="s">
        <v>106</v>
      </c>
      <c r="D40" s="54" t="s">
        <v>745</v>
      </c>
      <c r="E40" s="55" t="s">
        <v>746</v>
      </c>
      <c r="F40" s="24" t="s">
        <v>14</v>
      </c>
      <c r="G40" s="663"/>
      <c r="H40" s="508"/>
      <c r="I40" s="508"/>
      <c r="J40" s="508"/>
      <c r="K40" s="508"/>
      <c r="L40" s="508"/>
      <c r="M40" s="508"/>
      <c r="N40" s="508"/>
      <c r="O40" s="508"/>
      <c r="P40" s="509"/>
      <c r="Q40" s="509"/>
      <c r="R40" s="509"/>
      <c r="S40" s="509"/>
      <c r="T40" s="509"/>
      <c r="U40" s="509"/>
      <c r="V40" s="509"/>
      <c r="W40" s="509"/>
      <c r="X40" s="510"/>
      <c r="Y40" s="511"/>
      <c r="AB40" s="642"/>
      <c r="AK40" s="513"/>
      <c r="AM40" s="513"/>
      <c r="AN40" s="514"/>
    </row>
    <row r="41" spans="1:40" s="506" customFormat="1" ht="16.149999999999999" customHeight="1" x14ac:dyDescent="0.5">
      <c r="A41" s="34">
        <v>35</v>
      </c>
      <c r="B41" s="361">
        <v>45058</v>
      </c>
      <c r="C41" s="154" t="s">
        <v>106</v>
      </c>
      <c r="D41" s="155" t="s">
        <v>168</v>
      </c>
      <c r="E41" s="156" t="s">
        <v>747</v>
      </c>
      <c r="F41" s="615" t="s">
        <v>15</v>
      </c>
      <c r="G41" s="662"/>
      <c r="H41" s="661"/>
      <c r="I41" s="661"/>
      <c r="J41" s="565"/>
      <c r="K41" s="565"/>
      <c r="L41" s="565"/>
      <c r="M41" s="565"/>
      <c r="N41" s="565"/>
      <c r="O41" s="565"/>
      <c r="P41" s="566"/>
      <c r="Q41" s="566"/>
      <c r="R41" s="566"/>
      <c r="S41" s="566"/>
      <c r="T41" s="566"/>
      <c r="U41" s="566"/>
      <c r="V41" s="566"/>
      <c r="W41" s="566"/>
      <c r="X41" s="567"/>
      <c r="Y41" s="532"/>
      <c r="AB41" s="642"/>
      <c r="AK41" s="513"/>
      <c r="AM41" s="513"/>
      <c r="AN41" s="514"/>
    </row>
    <row r="42" spans="1:40" s="506" customFormat="1" ht="16.149999999999999" customHeight="1" x14ac:dyDescent="0.5">
      <c r="A42" s="15">
        <v>36</v>
      </c>
      <c r="B42" s="359">
        <v>45059</v>
      </c>
      <c r="C42" s="411" t="s">
        <v>106</v>
      </c>
      <c r="D42" s="621" t="s">
        <v>748</v>
      </c>
      <c r="E42" s="622" t="s">
        <v>749</v>
      </c>
      <c r="F42" s="15" t="s">
        <v>16</v>
      </c>
      <c r="G42" s="657"/>
      <c r="H42" s="655"/>
      <c r="I42" s="528"/>
      <c r="J42" s="528"/>
      <c r="K42" s="528"/>
      <c r="L42" s="528"/>
      <c r="M42" s="528"/>
      <c r="N42" s="528"/>
      <c r="O42" s="528"/>
      <c r="P42" s="504"/>
      <c r="Q42" s="504"/>
      <c r="R42" s="504"/>
      <c r="S42" s="504"/>
      <c r="T42" s="504"/>
      <c r="U42" s="504"/>
      <c r="V42" s="504"/>
      <c r="W42" s="504"/>
      <c r="X42" s="503"/>
      <c r="Y42" s="505"/>
      <c r="AB42" s="642"/>
      <c r="AK42" s="513"/>
      <c r="AM42" s="513"/>
      <c r="AN42" s="514"/>
    </row>
    <row r="43" spans="1:40" s="506" customFormat="1" ht="16.149999999999999" customHeight="1" x14ac:dyDescent="0.5">
      <c r="A43" s="24">
        <v>37</v>
      </c>
      <c r="B43" s="360">
        <v>45060</v>
      </c>
      <c r="C43" s="53" t="s">
        <v>106</v>
      </c>
      <c r="D43" s="54" t="s">
        <v>750</v>
      </c>
      <c r="E43" s="55" t="s">
        <v>751</v>
      </c>
      <c r="F43" s="24" t="s">
        <v>17</v>
      </c>
      <c r="G43" s="612"/>
      <c r="H43" s="656"/>
      <c r="I43" s="508"/>
      <c r="J43" s="508"/>
      <c r="K43" s="508"/>
      <c r="L43" s="508"/>
      <c r="M43" s="508"/>
      <c r="N43" s="508"/>
      <c r="O43" s="508"/>
      <c r="P43" s="509"/>
      <c r="Q43" s="509"/>
      <c r="R43" s="509"/>
      <c r="S43" s="509"/>
      <c r="T43" s="509"/>
      <c r="U43" s="509"/>
      <c r="V43" s="509"/>
      <c r="W43" s="509"/>
      <c r="X43" s="510"/>
      <c r="Y43" s="511"/>
      <c r="AB43" s="642"/>
      <c r="AE43" s="645"/>
      <c r="AK43" s="513"/>
      <c r="AM43" s="513"/>
      <c r="AN43" s="514"/>
    </row>
    <row r="44" spans="1:40" s="506" customFormat="1" ht="16.149999999999999" customHeight="1" x14ac:dyDescent="0.5">
      <c r="A44" s="24">
        <v>38</v>
      </c>
      <c r="B44" s="360">
        <v>45699</v>
      </c>
      <c r="C44" s="53" t="s">
        <v>106</v>
      </c>
      <c r="D44" s="54" t="s">
        <v>1036</v>
      </c>
      <c r="E44" s="55" t="s">
        <v>1025</v>
      </c>
      <c r="F44" s="24" t="s">
        <v>15</v>
      </c>
      <c r="G44" s="611" t="s">
        <v>1022</v>
      </c>
      <c r="H44" s="508"/>
      <c r="I44" s="508"/>
      <c r="J44" s="508"/>
      <c r="K44" s="508"/>
      <c r="L44" s="508"/>
      <c r="M44" s="508"/>
      <c r="N44" s="508"/>
      <c r="O44" s="508"/>
      <c r="P44" s="509"/>
      <c r="Q44" s="509"/>
      <c r="R44" s="509"/>
      <c r="S44" s="509"/>
      <c r="T44" s="509"/>
      <c r="U44" s="509"/>
      <c r="V44" s="509"/>
      <c r="W44" s="509"/>
      <c r="X44" s="510"/>
      <c r="Y44" s="511"/>
      <c r="AB44" s="642"/>
      <c r="AE44" s="645"/>
      <c r="AK44" s="513"/>
      <c r="AM44" s="513"/>
      <c r="AN44" s="514"/>
    </row>
    <row r="45" spans="1:40" s="506" customFormat="1" ht="16.149999999999999" customHeight="1" x14ac:dyDescent="0.5">
      <c r="A45" s="24"/>
      <c r="B45" s="360"/>
      <c r="C45" s="53"/>
      <c r="D45" s="54"/>
      <c r="E45" s="55"/>
      <c r="F45" s="62"/>
      <c r="G45" s="611"/>
      <c r="H45" s="510"/>
      <c r="I45" s="510"/>
      <c r="J45" s="510"/>
      <c r="K45" s="510"/>
      <c r="L45" s="510"/>
      <c r="M45" s="510"/>
      <c r="N45" s="510"/>
      <c r="O45" s="510"/>
      <c r="P45" s="509"/>
      <c r="Q45" s="509"/>
      <c r="R45" s="509"/>
      <c r="S45" s="509"/>
      <c r="T45" s="509"/>
      <c r="U45" s="509"/>
      <c r="V45" s="509"/>
      <c r="W45" s="509"/>
      <c r="X45" s="510"/>
      <c r="Y45" s="511"/>
      <c r="AB45" s="642"/>
      <c r="AK45" s="513"/>
      <c r="AM45" s="513"/>
      <c r="AN45" s="514"/>
    </row>
    <row r="46" spans="1:40" s="506" customFormat="1" ht="16.149999999999999" customHeight="1" x14ac:dyDescent="0.5">
      <c r="A46" s="34"/>
      <c r="B46" s="606"/>
      <c r="C46" s="598"/>
      <c r="D46" s="599"/>
      <c r="E46" s="600"/>
      <c r="F46" s="608"/>
      <c r="G46" s="603"/>
      <c r="H46" s="526"/>
      <c r="I46" s="526"/>
      <c r="J46" s="526"/>
      <c r="K46" s="526"/>
      <c r="L46" s="526"/>
      <c r="M46" s="526"/>
      <c r="N46" s="526"/>
      <c r="O46" s="526"/>
      <c r="P46" s="530"/>
      <c r="Q46" s="530"/>
      <c r="R46" s="530"/>
      <c r="S46" s="530"/>
      <c r="T46" s="530"/>
      <c r="U46" s="530"/>
      <c r="V46" s="530"/>
      <c r="W46" s="530"/>
      <c r="X46" s="531"/>
      <c r="Y46" s="564"/>
      <c r="AB46" s="642"/>
      <c r="AK46" s="513"/>
      <c r="AM46" s="513"/>
      <c r="AN46" s="514"/>
    </row>
    <row r="47" spans="1:40" s="506" customFormat="1" ht="6" customHeight="1" x14ac:dyDescent="0.5">
      <c r="A47" s="541"/>
      <c r="B47" s="542"/>
      <c r="C47" s="541"/>
      <c r="D47" s="543"/>
      <c r="E47" s="544"/>
      <c r="F47" s="541"/>
      <c r="G47" s="541"/>
      <c r="H47" s="541"/>
      <c r="I47" s="541"/>
      <c r="J47" s="541"/>
      <c r="K47" s="541"/>
      <c r="L47" s="541"/>
      <c r="M47" s="541"/>
      <c r="N47" s="541"/>
      <c r="O47" s="541"/>
      <c r="P47" s="544"/>
      <c r="Q47" s="544"/>
      <c r="R47" s="544"/>
      <c r="S47" s="544"/>
      <c r="T47" s="544"/>
      <c r="U47" s="544"/>
      <c r="V47" s="544"/>
      <c r="W47" s="544"/>
      <c r="X47" s="545"/>
      <c r="Y47" s="546"/>
      <c r="AB47" s="642"/>
      <c r="AK47" s="513"/>
      <c r="AM47" s="513"/>
      <c r="AN47" s="514"/>
    </row>
    <row r="48" spans="1:40" s="506" customFormat="1" ht="16.149999999999999" customHeight="1" x14ac:dyDescent="0.5">
      <c r="A48" s="544"/>
      <c r="B48" s="547" t="s">
        <v>24</v>
      </c>
      <c r="C48" s="541"/>
      <c r="E48" s="541">
        <f>I48+O48</f>
        <v>38</v>
      </c>
      <c r="F48" s="543" t="s">
        <v>6</v>
      </c>
      <c r="G48" s="547" t="s">
        <v>11</v>
      </c>
      <c r="H48" s="547"/>
      <c r="I48" s="541">
        <f>COUNTIF($C$7:$C$46,"ช")</f>
        <v>15</v>
      </c>
      <c r="J48" s="544"/>
      <c r="K48" s="548" t="s">
        <v>8</v>
      </c>
      <c r="L48" s="547"/>
      <c r="M48" s="549" t="s">
        <v>7</v>
      </c>
      <c r="N48" s="549"/>
      <c r="O48" s="541">
        <f>COUNTIF($C$7:$C$46,"ญ")</f>
        <v>23</v>
      </c>
      <c r="P48" s="544"/>
      <c r="Q48" s="548" t="s">
        <v>8</v>
      </c>
      <c r="X48" s="544"/>
      <c r="Y48" s="544"/>
      <c r="AB48" s="641"/>
    </row>
    <row r="49" spans="1:28" s="506" customFormat="1" ht="16.5" hidden="1" customHeight="1" x14ac:dyDescent="0.5">
      <c r="A49" s="550"/>
      <c r="B49" s="550"/>
      <c r="C49" s="550"/>
      <c r="D49" s="550"/>
      <c r="E49" s="550"/>
      <c r="F49" s="550"/>
      <c r="G49" s="550"/>
      <c r="H49" s="550"/>
      <c r="I49" s="550"/>
      <c r="J49" s="550"/>
      <c r="K49" s="550"/>
      <c r="L49" s="550"/>
      <c r="M49" s="550"/>
      <c r="N49" s="550"/>
      <c r="O49" s="550"/>
      <c r="P49" s="550"/>
      <c r="Q49" s="550"/>
      <c r="R49" s="550"/>
      <c r="S49" s="550"/>
      <c r="T49" s="550"/>
      <c r="U49" s="550"/>
      <c r="V49" s="550"/>
      <c r="W49" s="550"/>
      <c r="X49" s="550"/>
      <c r="Y49" s="550"/>
      <c r="AB49" s="641"/>
    </row>
    <row r="50" spans="1:28" ht="16.5" hidden="1" customHeight="1" x14ac:dyDescent="0.5">
      <c r="A50" s="550"/>
      <c r="B50" s="551"/>
      <c r="C50" s="550"/>
      <c r="D50" s="378" t="s">
        <v>13</v>
      </c>
      <c r="E50" s="378">
        <f>COUNTIF($F$7:$F$46,"แดง")</f>
        <v>8</v>
      </c>
      <c r="F50" s="201"/>
      <c r="G50" s="201"/>
      <c r="H50" s="201"/>
      <c r="I50" s="550"/>
      <c r="J50" s="550"/>
      <c r="K50" s="550"/>
      <c r="L50" s="550"/>
      <c r="M50" s="550"/>
      <c r="N50" s="550"/>
      <c r="O50" s="550"/>
      <c r="P50" s="550"/>
      <c r="Q50" s="550"/>
      <c r="R50" s="550"/>
      <c r="S50" s="550"/>
      <c r="T50" s="550"/>
      <c r="U50" s="550"/>
      <c r="V50" s="550"/>
      <c r="W50" s="550"/>
      <c r="X50" s="550"/>
      <c r="Y50" s="550"/>
    </row>
    <row r="51" spans="1:28" ht="16.5" hidden="1" customHeight="1" x14ac:dyDescent="0.5">
      <c r="A51" s="550"/>
      <c r="B51" s="551"/>
      <c r="C51" s="550"/>
      <c r="D51" s="378" t="s">
        <v>14</v>
      </c>
      <c r="E51" s="378">
        <f>COUNTIF($F$7:$F$46,"เหลือง")</f>
        <v>6</v>
      </c>
      <c r="F51" s="201"/>
      <c r="G51" s="201"/>
      <c r="H51" s="201"/>
      <c r="I51" s="550"/>
      <c r="J51" s="550"/>
      <c r="K51" s="550"/>
      <c r="L51" s="550"/>
      <c r="M51" s="550"/>
      <c r="N51" s="550"/>
      <c r="O51" s="550"/>
      <c r="P51" s="550"/>
      <c r="Q51" s="550"/>
      <c r="R51" s="550"/>
      <c r="S51" s="550"/>
      <c r="T51" s="550"/>
      <c r="U51" s="550"/>
      <c r="V51" s="550"/>
      <c r="W51" s="550"/>
      <c r="X51" s="550"/>
      <c r="Y51" s="550"/>
    </row>
    <row r="52" spans="1:28" ht="16.5" hidden="1" customHeight="1" x14ac:dyDescent="0.5">
      <c r="A52" s="550"/>
      <c r="B52" s="551"/>
      <c r="C52" s="550"/>
      <c r="D52" s="378" t="s">
        <v>15</v>
      </c>
      <c r="E52" s="378">
        <f>COUNTIF($F$7:$F$46,"น้ำเงิน")</f>
        <v>8</v>
      </c>
      <c r="F52" s="201"/>
      <c r="G52" s="201"/>
      <c r="H52" s="201"/>
      <c r="I52" s="550"/>
      <c r="J52" s="550"/>
      <c r="K52" s="550"/>
      <c r="L52" s="550"/>
      <c r="M52" s="550"/>
      <c r="N52" s="550"/>
      <c r="O52" s="550"/>
      <c r="P52" s="550"/>
      <c r="Q52" s="550"/>
      <c r="R52" s="550"/>
      <c r="S52" s="550"/>
      <c r="T52" s="550"/>
      <c r="U52" s="550"/>
      <c r="V52" s="550"/>
      <c r="W52" s="550"/>
      <c r="X52" s="550"/>
      <c r="Y52" s="550"/>
    </row>
    <row r="53" spans="1:28" ht="16.5" hidden="1" customHeight="1" x14ac:dyDescent="0.5">
      <c r="A53" s="550"/>
      <c r="B53" s="551"/>
      <c r="C53" s="550"/>
      <c r="D53" s="378" t="s">
        <v>16</v>
      </c>
      <c r="E53" s="378">
        <f>COUNTIF($F$7:$F$46,"ม่วง")</f>
        <v>8</v>
      </c>
      <c r="F53" s="201"/>
      <c r="G53" s="201"/>
      <c r="H53" s="201"/>
      <c r="I53" s="550"/>
      <c r="J53" s="550"/>
      <c r="K53" s="550"/>
      <c r="L53" s="550"/>
      <c r="M53" s="550"/>
      <c r="N53" s="550"/>
      <c r="O53" s="550"/>
      <c r="P53" s="550"/>
      <c r="Q53" s="550"/>
      <c r="R53" s="550"/>
      <c r="S53" s="550"/>
      <c r="T53" s="550"/>
      <c r="U53" s="550"/>
      <c r="V53" s="550"/>
      <c r="W53" s="550"/>
      <c r="X53" s="550"/>
      <c r="Y53" s="550"/>
    </row>
    <row r="54" spans="1:28" ht="16.5" hidden="1" customHeight="1" x14ac:dyDescent="0.5">
      <c r="A54" s="550"/>
      <c r="B54" s="551"/>
      <c r="C54" s="550"/>
      <c r="D54" s="378" t="s">
        <v>17</v>
      </c>
      <c r="E54" s="378">
        <f>COUNTIF($F$7:$F$46,"ฟ้า")</f>
        <v>8</v>
      </c>
      <c r="F54" s="201"/>
      <c r="G54" s="201"/>
      <c r="H54" s="201"/>
      <c r="I54" s="550"/>
      <c r="J54" s="550"/>
      <c r="K54" s="550"/>
      <c r="L54" s="550"/>
      <c r="M54" s="550"/>
      <c r="N54" s="550"/>
      <c r="O54" s="550"/>
      <c r="P54" s="550"/>
      <c r="Q54" s="550"/>
      <c r="R54" s="550"/>
      <c r="S54" s="550"/>
      <c r="T54" s="550"/>
      <c r="U54" s="550"/>
      <c r="V54" s="550"/>
      <c r="W54" s="550"/>
      <c r="X54" s="550"/>
      <c r="Y54" s="550"/>
    </row>
    <row r="55" spans="1:28" ht="16.5" hidden="1" customHeight="1" x14ac:dyDescent="0.5">
      <c r="A55" s="550"/>
      <c r="B55" s="551"/>
      <c r="C55" s="550"/>
      <c r="D55" s="378" t="s">
        <v>5</v>
      </c>
      <c r="E55" s="378">
        <f>SUM(E50:E54)</f>
        <v>38</v>
      </c>
      <c r="F55" s="201"/>
      <c r="G55" s="201"/>
      <c r="H55" s="201"/>
      <c r="I55" s="550"/>
      <c r="J55" s="550"/>
      <c r="K55" s="550"/>
      <c r="L55" s="550"/>
      <c r="M55" s="550"/>
      <c r="N55" s="550"/>
      <c r="O55" s="550"/>
      <c r="P55" s="550"/>
      <c r="Q55" s="550"/>
      <c r="R55" s="550"/>
      <c r="S55" s="550"/>
      <c r="T55" s="550"/>
      <c r="U55" s="550"/>
      <c r="V55" s="550"/>
      <c r="W55" s="550"/>
      <c r="X55" s="550"/>
      <c r="Y55" s="550"/>
    </row>
    <row r="58" spans="1:28" ht="15" customHeight="1" x14ac:dyDescent="0.5">
      <c r="C58" s="513"/>
      <c r="D58" s="506"/>
      <c r="E58" s="506"/>
    </row>
  </sheetData>
  <sortState xmlns:xlrd2="http://schemas.microsoft.com/office/spreadsheetml/2017/richdata2" ref="D44:E45">
    <sortCondition ref="D44:D45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14</vt:i4>
      </vt:variant>
    </vt:vector>
  </HeadingPairs>
  <TitlesOfParts>
    <vt:vector size="29" baseType="lpstr"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</vt:lpstr>
      <vt:lpstr>5-12</vt:lpstr>
      <vt:lpstr>5-13</vt:lpstr>
      <vt:lpstr>5-14</vt:lpstr>
      <vt:lpstr>ยอด ม.5</vt:lpstr>
      <vt:lpstr>'5-1'!Print_Area</vt:lpstr>
      <vt:lpstr>'5-10'!Print_Area</vt:lpstr>
      <vt:lpstr>'5-11'!Print_Area</vt:lpstr>
      <vt:lpstr>'5-12'!Print_Area</vt:lpstr>
      <vt:lpstr>'5-13'!Print_Area</vt:lpstr>
      <vt:lpstr>'5-14'!Print_Area</vt:lpstr>
      <vt:lpstr>'5-2'!Print_Area</vt:lpstr>
      <vt:lpstr>'5-3'!Print_Area</vt:lpstr>
      <vt:lpstr>'5-4'!Print_Area</vt:lpstr>
      <vt:lpstr>'5-5'!Print_Area</vt:lpstr>
      <vt:lpstr>'5-6'!Print_Area</vt:lpstr>
      <vt:lpstr>'5-7'!Print_Area</vt:lpstr>
      <vt:lpstr>'5-8'!Print_Area</vt:lpstr>
      <vt:lpstr>'5-9'!Print_Area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2026-05-20T04:44:52Z</cp:lastPrinted>
  <dcterms:created xsi:type="dcterms:W3CDTF">2002-05-20T03:15:00Z</dcterms:created>
  <dcterms:modified xsi:type="dcterms:W3CDTF">2026-05-25T02:00:16Z</dcterms:modified>
</cp:coreProperties>
</file>