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5DA51947-693A-4F04-B750-443346270C7D}" xr6:coauthVersionLast="47" xr6:coauthVersionMax="47" xr10:uidLastSave="{00000000-0000-0000-0000-000000000000}"/>
  <bookViews>
    <workbookView xWindow="-120" yWindow="-120" windowWidth="29040" windowHeight="15720" firstSheet="1" activeTab="11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E35" i="34"/>
  <c r="O6" i="34"/>
  <c r="E38" i="34"/>
  <c r="O9" i="34"/>
  <c r="E44" i="34"/>
  <c r="E45" i="34"/>
  <c r="C47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<sst xmlns="http://schemas.openxmlformats.org/spreadsheetml/2006/main" count="2492" uniqueCount="1006">
  <si>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</si>
  <si>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</si>
  <si>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</si>
  <si>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</si>
  <si>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</si>
  <si>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</si>
  <si>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</si>
  <si>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</si>
  <si>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</si>
  <si>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</si>
  <si>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</si>
  <si>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</si>
  <si>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</si>
  <si>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</si>
  <si>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</si>
  <si>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</si>
  <si>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</si>
  <si>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</si>
  <si>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</si>
  <si>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</si>
  <si>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</si>
  <si>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</si>
  <si>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</si>
  <si>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</si>
  <si>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</si>
  <si>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</si>
  <si>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</si>
  <si>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</si>
  <si>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</si>
  <si>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</si>
  <si>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</si>
  <si>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</si>
  <si>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</si>
  <si>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</si>
  <si>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</si>
  <si>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</si>
  <si>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</si>
  <si>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</si>
  <si>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</si>
  <si>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</si>
  <si>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</si>
  <si>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</si>
  <si>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</si>
  <si>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</si>
  <si>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</si>
  <si>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</si>
  <si>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</si>
  <si>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</si>
  <si>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</si>
  <si>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</si>
  <si>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</si>
  <si>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</si>
  <si>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</si>
  <si>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</si>
  <si>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</si>
  <si>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</si>
  <si>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</si>
  <si>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</si>
  <si>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</si>
  <si>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</si>
  <si>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</si>
  <si>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</si>
  <si>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</si>
  <si>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</si>
  <si>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</si>
  <si>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</si>
  <si>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</si>
  <si>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</si>
  <si>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</si>
  <si>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</si>
  <si>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</si>
  <si>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</si>
  <si>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</si>
  <si>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</si>
  <si>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</si>
  <si>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</si>
  <si>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</si>
  <si>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</si>
  <si>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</si>
  <si>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</si>
  <si>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</si>
  <si>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</si>
  <si>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</si>
  <si>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</si>
  <si>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</si>
  <si>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</si>
  <si>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</si>
  <si>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</si>
  <si>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</si>
  <si>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</si>
  <si>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</si>
  <si>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</si>
  <si>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</si>
  <si>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</si>
  <si>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</si>
  <si>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</si>
  <si>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</si>
  <si>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</si>
  <si>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</si>
  <si>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</si>
  <si>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</si>
  <si>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</si>
  <si>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</si>
  <si>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</si>
  <si>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</si>
  <si>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</si>
  <si>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</si>
  <si>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</si>
  <si>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</si>
  <si>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</si>
  <si>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</si>
  <si>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</si>
  <si>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</si>
  <si>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</si>
  <si>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</si>
  <si>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</si>
  <si>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</si>
  <si>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</si>
  <si>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</si>
  <si>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</si>
  <si>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</si>
  <si>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</si>
  <si>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</si>
  <si>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</si>
  <si>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</si>
  <si>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</si>
  <si>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</si>
  <si>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</si>
  <si>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</si>
  <si>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</si>
  <si>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</si>
  <si>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</si>
  <si>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</si>
  <si>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</si>
  <si>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</si>
  <si>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</si>
  <si>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</si>
  <si>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</si>
  <si>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</si>
  <si>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</si>
  <si>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</si>
  <si>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</si>
  <si>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</si>
  <si>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</si>
  <si>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</si>
  <si>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</si>
  <si>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</si>
  <si>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</si>
  <si>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</si>
  <si>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</si>
  <si>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</si>
  <si>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</si>
  <si>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</si>
  <si>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</si>
  <si>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</si>
  <si>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</si>
  <si>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</si>
  <si>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</si>
  <si>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</si>
  <si>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</si>
  <si>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</si>
  <si>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</si>
  <si>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</si>
  <si>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</si>
  <si>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</si>
  <si>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</si>
  <si>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</si>
  <si>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</si>
  <si>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</si>
  <si>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</si>
  <si>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</si>
  <si>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</si>
  <si>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</si>
  <si>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</si>
  <si>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</si>
  <si>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</si>
  <si>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</si>
  <si>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</si>
  <si>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</si>
  <si>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</si>
  <si>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</si>
  <si>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</si>
  <si>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</si>
  <si>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</si>
  <si>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</si>
  <si>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</si>
  <si>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</si>
  <si>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</si>
  <si>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</si>
  <si>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</si>
  <si>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</si>
  <si>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</si>
  <si>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</si>
  <si>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</si>
  <si>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</si>
  <si>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</si>
  <si>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</si>
  <si>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</si>
  <si>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</si>
  <si>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</si>
  <si>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</si>
  <si>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</si>
  <si>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</si>
  <si>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</si>
  <si>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</si>
  <si>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</si>
  <si>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</si>
  <si>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</si>
  <si>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</si>
  <si>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</si>
  <si>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</si>
  <si>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</si>
  <si>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</si>
  <si>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</si>
  <si>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</si>
  <si>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</si>
  <si>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</si>
  <si>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</si>
  <si>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</si>
  <si>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</si>
  <si>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</si>
  <si>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</si>
  <si>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</si>
  <si>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</si>
  <si>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</si>
  <si>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</si>
  <si>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</si>
  <si>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</si>
  <si>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</si>
  <si>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</si>
  <si>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</si>
  <si>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</si>
  <si>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</si>
  <si>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</si>
  <si>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</si>
  <si>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</si>
  <si>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</si>
  <si>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</si>
  <si>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</si>
  <si>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</si>
  <si>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</si>
  <si>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</si>
  <si>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</si>
  <si>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</si>
  <si>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</si>
  <si>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</si>
  <si>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</si>
  <si>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</si>
  <si>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</si>
  <si>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</si>
  <si>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</si>
  <si>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</si>
  <si>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</si>
  <si>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</si>
  <si>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</si>
  <si>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</si>
  <si>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</si>
  <si>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</si>
  <si>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</si>
  <si>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</si>
  <si>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</si>
  <si>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</si>
  <si>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</si>
  <si>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</si>
  <si>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</si>
  <si>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</si>
  <si>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</si>
  <si>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</si>
  <si>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</si>
  <si>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</si>
  <si>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</si>
  <si>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</si>
  <si>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</si>
  <si>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</si>
  <si>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</si>
  <si>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</si>
  <si>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</si>
  <si>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</si>
  <si>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</si>
  <si>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</si>
  <si>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</si>
  <si>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</si>
  <si>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</si>
  <si>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</si>
  <si>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</si>
  <si>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</si>
  <si>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</si>
  <si>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</si>
  <si>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</si>
  <si>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</si>
  <si>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</si>
  <si>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</si>
  <si>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</si>
  <si>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</si>
  <si>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</si>
  <si>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</si>
  <si>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</si>
  <si>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</si>
  <si>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</si>
  <si>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</si>
  <si>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</si>
  <si>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</si>
  <si>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</si>
  <si>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</si>
  <si>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</si>
  <si>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</si>
  <si>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</si>
  <si>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</si>
  <si>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</si>
  <si>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</si>
  <si>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</si>
  <si>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</si>
  <si>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</si>
  <si>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</si>
  <si>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</si>
  <si>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</si>
  <si>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</si>
  <si>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</si>
  <si>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</si>
  <si>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</si>
  <si>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</si>
  <si>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</si>
  <si>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</si>
  <si>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</si>
  <si>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</si>
  <si>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</si>
  <si>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</si>
  <si>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</si>
  <si>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</si>
  <si>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</si>
  <si>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</si>
  <si>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</si>
  <si>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</si>
  <si>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</si>
  <si>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</si>
  <si>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</si>
  <si>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</si>
  <si>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</si>
  <si>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</si>
  <si>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</si>
  <si>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</si>
  <si>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</si>
  <si>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</si>
  <si>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</si>
  <si>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</si>
  <si>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</si>
  <si>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</si>
  <si>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</si>
  <si>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</si>
  <si>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</si>
  <si>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</si>
  <si>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</si>
  <si>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</si>
  <si>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</si>
  <si>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</si>
  <si>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</si>
  <si>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</si>
  <si>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</si>
  <si>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</si>
  <si>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</si>
  <si>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</si>
  <si>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</si>
  <si>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</si>
  <si>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</si>
  <si>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</si>
  <si>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</si>
  <si>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</si>
  <si>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</si>
  <si>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</si>
  <si>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</si>
  <si>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</si>
  <si>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</si>
  <si>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</si>
  <si>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</si>
  <si>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</si>
  <si>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</si>
  <si>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</si>
  <si>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</si>
  <si>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</si>
  <si>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</si>
  <si>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</si>
  <si>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</si>
  <si>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</si>
  <si>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</si>
  <si>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</si>
  <si>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</si>
  <si>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</si>
  <si>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</si>
  <si>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</si>
  <si>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</si>
  <si>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</si>
  <si>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</si>
  <si>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</si>
  <si>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</si>
  <si>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</si>
  <si>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</si>
  <si>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</si>
  <si>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</si>
  <si>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</si>
  <si>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</si>
  <si>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</si>
  <si>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</si>
  <si>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</si>
  <si>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</si>
  <si>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</si>
  <si>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</si>
  <si>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</si>
  <si>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</si>
  <si>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</si>
  <si>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</si>
  <si>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</si>
  <si>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</si>
  <si>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</si>
  <si>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</si>
  <si>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</si>
  <si>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</si>
  <si>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</si>
  <si>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</si>
  <si>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</si>
  <si>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</si>
  <si>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</si>
  <si>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</si>
  <si>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</si>
  <si>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</si>
  <si>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</si>
  <si>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</si>
  <si>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</si>
  <si>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</si>
  <si>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</si>
  <si>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</si>
  <si>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</si>
  <si>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</si>
  <si>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</si>
  <si>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</si>
  <si>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</si>
  <si>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</si>
  <si>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</si>
  <si>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</si>
  <si>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</si>
  <si>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</si>
  <si>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</si>
  <si>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</si>
  <si>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</si>
  <si>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</si>
  <si>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</si>
  <si>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</si>
  <si>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</si>
  <si>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</si>
  <si>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</si>
  <si>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</si>
  <si>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</si>
  <si>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</si>
  <si>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</si>
  <si>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</si>
  <si>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</si>
  <si>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</si>
  <si>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</si>
  <si>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</si>
  <si>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</si>
  <si>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</si>
  <si>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</si>
  <si>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</si>
  <si>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</si>
  <si>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</si>
  <si>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</si>
  <si>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</si>
  <si>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</si>
  <si>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</si>
  <si>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</si>
  <si>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</si>
  <si>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</si>
  <si>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</si>
  <si>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</si>
  <si>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</si>
  <si>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</si>
  <si>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</si>
  <si>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</si>
  <si>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</si>
  <si>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</si>
  <si>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</si>
  <si>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</si>
  <si>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</si>
  <si>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</si>
  <si>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</si>
  <si>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</si>
  <si>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</si>
  <si>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</si>
  <si>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</si>
  <si>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</si>
  <si>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</si>
  <si>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</si>
  <si>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</si>
  <si>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</si>
  <si>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</si>
  <si>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</si>
  <si>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</si>
  <si>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</si>
  <si>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</si>
  <si>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</si>
  <si>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</si>
  <si>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</si>
  <si>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</si>
  <si>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</si>
  <si>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</si>
  <si>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</si>
  <si>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</si>
  <si>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</si>
  <si>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</si>
  <si>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</si>
  <si>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</si>
  <si>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</si>
  <si>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</si>
  <si>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</si>
  <si>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</si>
  <si>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</si>
  <si>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</si>
  <si>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</si>
  <si>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</si>
  <si>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</si>
  <si>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</si>
  <si>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</si>
  <si>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</si>
  <si>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</si>
  <si>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</si>
  <si>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</si>
  <si>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</si>
  <si>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</si>
  <si>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</si>
  <si>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</si>
  <si>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</si>
  <si>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</si>
  <si>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</si>
  <si>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</si>
  <si>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</si>
  <si>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</si>
  <si>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</si>
  <si>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</si>
  <si>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</si>
  <si>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</si>
  <si>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</si>
  <si>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</si>
  <si>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</si>
  <si>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</si>
  <si>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</si>
  <si>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</si>
  <si>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</si>
  <si>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</si>
  <si>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</si>
  <si>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</si>
  <si>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</si>
  <si>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</si>
  <si>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</si>
  <si>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</si>
  <si>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</si>
  <si>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</si>
  <si>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</si>
  <si>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</si>
  <si>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</si>
  <si>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</si>
  <si>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</si>
  <si>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</si>
  <si>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</si>
  <si>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</si>
  <si>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</si>
  <si>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</si>
  <si>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</si>
  <si>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</si>
  <si>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</si>
  <si>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</si>
  <si>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</si>
  <si>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</si>
  <si>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</si>
  <si>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</si>
  <si>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</si>
  <si>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</si>
  <si>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</si>
  <si>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</si>
  <si>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</si>
  <si>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</si>
  <si>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</si>
  <si>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</si>
  <si>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</si>
  <si>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</si>
  <si>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</si>
  <si>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</si>
  <si>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</si>
  <si>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</si>
  <si>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</si>
  <si>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</si>
  <si>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</si>
  <si>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</si>
  <si>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</si>
  <si>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</si>
  <si>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</si>
  <si>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</si>
  <si>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</si>
  <si>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</si>
  <si>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</si>
  <si>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</si>
  <si>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</si>
  <si>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</si>
  <si>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</si>
  <si>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</si>
  <si>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</si>
  <si>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</si>
  <si>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</si>
  <si>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</si>
  <si>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</si>
  <si>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</si>
  <si>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</si>
  <si>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</si>
  <si>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</si>
  <si>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</si>
  <si>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</si>
  <si>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</si>
  <si>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</si>
  <si>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</si>
  <si>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</si>
  <si>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</si>
  <si>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</si>
  <si>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</si>
  <si>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</si>
  <si>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</si>
  <si>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</si>
  <si>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</si>
  <si>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</si>
  <si>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</si>
  <si>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</si>
  <si>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</si>
  <si>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</si>
  <si>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</si>
  <si>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</si>
  <si>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</si>
  <si>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</si>
  <si>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</si>
  <si>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</si>
  <si>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</si>
  <si>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</si>
  <si>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</si>
  <si>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</si>
  <si>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</si>
  <si>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</si>
  <si>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</si>
  <si>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</si>
  <si>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</si>
  <si>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</si>
  <si>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</si>
  <si>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</si>
  <si>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</si>
  <si>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</si>
  <si>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</si>
  <si>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</si>
  <si>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</si>
  <si>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</si>
  <si>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</si>
  <si>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</si>
  <si>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</si>
  <si>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</si>
  <si>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</si>
  <si>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</si>
  <si>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</si>
  <si>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</si>
  <si>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</si>
  <si>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</si>
  <si>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</si>
  <si>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</si>
  <si>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</si>
  <si>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</si>
  <si>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</si>
  <si>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</si>
  <si>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</si>
  <si>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</si>
  <si>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</si>
  <si>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</si>
  <si>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</si>
  <si>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</si>
  <si>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</si>
  <si>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</si>
  <si>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</si>
  <si>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</si>
  <si>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</si>
  <si>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</si>
  <si>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</si>
  <si>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</si>
  <si>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</si>
  <si>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</si>
  <si>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</si>
  <si>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</si>
  <si>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</si>
  <si>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</si>
  <si>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</si>
  <si>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</si>
  <si>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</si>
  <si>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</si>
  <si>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</si>
  <si>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</si>
  <si>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</si>
  <si>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</si>
  <si>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</si>
  <si>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</si>
  <si>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</si>
  <si>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</si>
  <si>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</si>
  <si>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</si>
  <si>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</si>
  <si>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</si>
  <si>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</si>
  <si>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</si>
  <si>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</si>
  <si>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</si>
  <si>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</si>
  <si>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</si>
  <si>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</si>
  <si>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</si>
  <si>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</si>
  <si>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</si>
  <si>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</si>
  <si>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</si>
  <si>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</si>
  <si>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</si>
  <si>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</si>
  <si>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</si>
  <si>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</si>
  <si>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</si>
  <si>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</si>
  <si>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</si>
  <si>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</si>
  <si>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</si>
  <si>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</si>
  <si>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</si>
  <si>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</si>
  <si>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</si>
  <si>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</si>
  <si>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</si>
  <si>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</si>
  <si>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</si>
  <si>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</si>
  <si>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</si>
  <si>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</si>
  <si>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</si>
  <si>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</si>
  <si>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</si>
  <si>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</si>
  <si>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</si>
  <si>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</si>
  <si>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</si>
  <si>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</si>
  <si>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</si>
  <si>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</si>
  <si>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</si>
  <si>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</si>
  <si>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</si>
  <si>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</si>
  <si>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</si>
  <si>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</si>
  <si>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</si>
  <si>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</si>
  <si>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</si>
  <si>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</si>
  <si>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</si>
  <si>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</si>
  <si>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</si>
  <si>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</si>
  <si>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</si>
  <si>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</si>
  <si>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</si>
  <si>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</si>
  <si>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</si>
  <si>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</si>
  <si>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</si>
  <si>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</si>
  <si>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</si>
  <si>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</si>
  <si>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</si>
  <si>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</si>
  <si>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</si>
  <si>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</si>
  <si>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</si>
  <si>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</si>
  <si>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</si>
  <si>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</si>
  <si>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</si>
  <si>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</si>
  <si>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</si>
  <si>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</si>
  <si>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</si>
  <si>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</si>
  <si>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</si>
  <si>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</si>
  <si>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</si>
  <si>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</si>
  <si>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</si>
  <si>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</si>
  <si>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</si>
  <si>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</si>
  <si>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</si>
  <si>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</si>
  <si>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</si>
  <si>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</si>
  <si>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</si>
  <si>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</si>
  <si>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</si>
  <si>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</si>
  <si>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</si>
  <si>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</si>
  <si>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</si>
  <si>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</si>
  <si>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</si>
  <si>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</si>
  <si>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</si>
  <si>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</si>
  <si>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</si>
  <si>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</si>
  <si>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</si>
  <si>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</si>
  <si>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</si>
  <si>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</si>
  <si>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</si>
  <si>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</si>
  <si>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</si>
  <si>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</si>
  <si>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</si>
  <si>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</si>
  <si>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</si>
  <si>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</si>
  <si>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</si>
  <si>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</si>
  <si>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</si>
  <si>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</si>
  <si>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</si>
  <si>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</si>
  <si>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</si>
  <si>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</si>
  <si>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</si>
  <si>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</si>
  <si>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</si>
  <si>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</si>
  <si>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</si>
  <si>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</si>
  <si>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</si>
  <si>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</si>
  <si>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</si>
  <si>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</si>
  <si>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</si>
  <si>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</si>
  <si>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</si>
  <si>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</si>
  <si>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</si>
  <si>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</si>
  <si>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</si>
  <si>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</si>
  <si>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</si>
  <si>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</si>
  <si>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</si>
  <si>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</si>
  <si>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</si>
  <si>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</si>
  <si>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</si>
  <si>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</si>
  <si>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</si>
  <si>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</si>
  <si>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</si>
  <si>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</si>
  <si>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</si>
  <si>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</si>
  <si>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</si>
  <si>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</si>
  <si>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</si>
  <si>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</si>
  <si>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</si>
  <si>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</si>
  <si>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</si>
  <si>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</si>
  <si>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</si>
  <si>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</si>
  <si>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</si>
  <si>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</si>
  <si>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</si>
  <si>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</si>
  <si>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</si>
  <si>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</si>
  <si>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</si>
  <si>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</si>
  <si>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</si>
  <si>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</si>
  <si>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</si>
  <si>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</si>
  <si>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</si>
  <si>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</si>
  <si>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</si>
  <si>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</si>
  <si>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</si>
  <si>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</si>
  <si>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</si>
  <si>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</si>
  <si>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</si>
  <si>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</si>
  <si>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</si>
  <si>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</si>
  <si>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</si>
  <si>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</si>
  <si>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</si>
  <si>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</si>
  <si>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</si>
  <si>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</si>
  <si>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</si>
  <si>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</si>
  <si>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</si>
  <si>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</si>
  <si>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</si>
  <si>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</si>
  <si>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</si>
  <si>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</si>
  <si>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</si>
  <si>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</si>
  <si>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</si>
  <si>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</si>
  <si>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</si>
  <si>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</si>
  <si>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</si>
  <si>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</si>
  <si>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</si>
  <si>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</si>
  <si>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</si>
  <si>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</si>
  <si>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</si>
  <si>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</si>
  <si>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</si>
  <si>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</si>
  <si>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</si>
  <si>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</si>
  <si>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</si>
  <si>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</si>
  <si>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</si>
  <si>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</si>
  <si>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</si>
  <si>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</si>
  <si>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</si>
  <si>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</si>
  <si>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</si>
  <si>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</si>
  <si>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</si>
  <si>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</si>
  <si>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</si>
  <si>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ทรรศนันทน์</t>
  </si>
  <si>
    <t>ศิริวัฒนชัยกุล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</si>
  <si>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</si>
  <si>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</si>
  <si>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</si>
  <si>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</si>
  <si>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</si>
  <si>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</si>
  <si>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</si>
  <si>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</si>
  <si>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</si>
  <si>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</si>
  <si>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</si>
  <si>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</si>
  <si>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</si>
  <si>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</si>
  <si>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</si>
  <si>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</si>
  <si>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</si>
  <si>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</si>
  <si>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</si>
  <si>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</si>
  <si>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</si>
  <si>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</si>
  <si>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</si>
  <si>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</si>
  <si>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</si>
  <si>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</si>
  <si>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</si>
  <si>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</si>
  <si>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</si>
  <si>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</si>
  <si>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</si>
  <si>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</si>
  <si>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</si>
  <si>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</si>
  <si>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</si>
  <si>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</si>
  <si>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</si>
  <si>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</si>
  <si>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</si>
  <si>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</si>
  <si>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</si>
  <si>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</si>
  <si>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</si>
  <si>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</si>
  <si>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</si>
  <si>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</si>
  <si>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</si>
  <si>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</si>
  <si>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</si>
  <si>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</si>
  <si>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</si>
  <si>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</si>
  <si>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</si>
  <si>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</si>
  <si>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 xml:space="preserve">      ภาคเรียนที่ 2  ปีการศึกษา 2568</t>
  </si>
  <si>
    <t>ระดับ</t>
  </si>
  <si>
    <t>แผนการเรียนวิทยาศาสตร์ - คณิตศาสตร์ (วิทยาศาสตร์พลังสิบ)</t>
  </si>
  <si>
    <t>นายภาณุพันธุ์ รัตนมุสิก</t>
  </si>
  <si>
    <t>นางสาวบิสมี มาแล</t>
  </si>
  <si>
    <t xml:space="preserve">         ย้ายเข้า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</si>
</sst>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 applyAlignment="1"/>
    <xf numFmtId="0" fontId="45" fillId="0" borderId="68" xfId="0" applyFont="1" applyBorder="1" applyAlignment="1"/>
    <xf numFmtId="0" fontId="46" fillId="0" borderId="68" xfId="0" applyFont="1" applyBorder="1" applyAlignment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4" fillId="0" borderId="6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50" fillId="0" borderId="2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1000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นายภาณุพันธุ์ รัตนมุสิก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8">
        <f>'ยอด ม.6'!F4</f>
        <v>141</v>
      </c>
      <c r="W4" s="548"/>
      <c r="X4" s="180"/>
    </row>
    <row r="5" spans="1:41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60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50"/>
      <c r="B6" s="552"/>
      <c r="C6" s="554"/>
      <c r="D6" s="556"/>
      <c r="E6" s="558"/>
      <c r="F6" s="559"/>
      <c r="G6" s="561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94</v>
      </c>
      <c r="E7" s="20" t="s">
        <v>95</v>
      </c>
      <c r="F7" s="149" t="s">
        <v>96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97</v>
      </c>
      <c r="E8" s="31" t="s">
        <v>98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99</v>
      </c>
      <c r="E9" s="31" t="s">
        <v>100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101</v>
      </c>
      <c r="E10" s="31" t="s">
        <v>102</v>
      </c>
      <c r="F10" s="150" t="s">
        <v>103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104</v>
      </c>
      <c r="E11" s="42" t="s">
        <v>105</v>
      </c>
      <c r="F11" s="151" t="s">
        <v>96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106</v>
      </c>
      <c r="E12" s="20" t="s">
        <v>107</v>
      </c>
      <c r="F12" s="149" t="s">
        <v>96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108</v>
      </c>
      <c r="E13" s="31" t="s">
        <v>109</v>
      </c>
      <c r="F13" s="150" t="s">
        <v>103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110</v>
      </c>
      <c r="E14" s="31" t="s">
        <v>111</v>
      </c>
      <c r="F14" s="150" t="s">
        <v>103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112</v>
      </c>
      <c r="E15" s="31" t="s">
        <v>113</v>
      </c>
      <c r="F15" s="150" t="s">
        <v>103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114</v>
      </c>
      <c r="E16" s="42" t="s">
        <v>115</v>
      </c>
      <c r="F16" s="151" t="s">
        <v>96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116</v>
      </c>
      <c r="E17" s="20" t="s">
        <v>117</v>
      </c>
      <c r="F17" s="149" t="s">
        <v>96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118</v>
      </c>
      <c r="E18" s="72" t="s">
        <v>119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120</v>
      </c>
      <c r="E19" s="31" t="s">
        <v>121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122</v>
      </c>
      <c r="E20" s="31" t="s">
        <v>123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124</v>
      </c>
      <c r="E21" s="42" t="s">
        <v>125</v>
      </c>
      <c r="F21" s="151" t="s">
        <v>96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126</v>
      </c>
      <c r="E22" s="20" t="s">
        <v>127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128</v>
      </c>
      <c r="E23" s="72" t="s">
        <v>129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130</v>
      </c>
      <c r="E24" s="31" t="s">
        <v>131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132</v>
      </c>
      <c r="E25" s="31" t="s">
        <v>133</v>
      </c>
      <c r="F25" s="150" t="s">
        <v>134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135</v>
      </c>
      <c r="E26" s="42" t="s">
        <v>136</v>
      </c>
      <c r="F26" s="151" t="s">
        <v>134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137</v>
      </c>
      <c r="E27" s="20" t="s">
        <v>138</v>
      </c>
      <c r="F27" s="149" t="s">
        <v>103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139</v>
      </c>
      <c r="E28" s="54" t="s">
        <v>140</v>
      </c>
      <c r="F28" s="152" t="s">
        <v>134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141</v>
      </c>
      <c r="E29" s="31" t="s">
        <v>142</v>
      </c>
      <c r="F29" s="150" t="s">
        <v>103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143</v>
      </c>
      <c r="E30" s="62" t="s">
        <v>144</v>
      </c>
      <c r="F30" s="153" t="s">
        <v>134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145</v>
      </c>
      <c r="E31" s="42" t="s">
        <v>146</v>
      </c>
      <c r="F31" s="151" t="s">
        <v>96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147</v>
      </c>
      <c r="E32" s="20" t="s">
        <v>148</v>
      </c>
      <c r="F32" s="149" t="s">
        <v>134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149</v>
      </c>
      <c r="E33" s="72" t="s">
        <v>150</v>
      </c>
      <c r="F33" s="155" t="s">
        <v>134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151</v>
      </c>
      <c r="E34" s="31" t="s">
        <v>152</v>
      </c>
      <c r="F34" s="150" t="s">
        <v>103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153</v>
      </c>
      <c r="E35" s="31" t="s">
        <v>154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155</v>
      </c>
      <c r="E36" s="42" t="s">
        <v>156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157</v>
      </c>
      <c r="E37" s="20" t="s">
        <v>158</v>
      </c>
      <c r="F37" s="149" t="s">
        <v>96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159</v>
      </c>
      <c r="E38" s="72" t="s">
        <v>160</v>
      </c>
      <c r="F38" s="155" t="s">
        <v>96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161</v>
      </c>
      <c r="E39" s="31" t="s">
        <v>162</v>
      </c>
      <c r="F39" s="150" t="s">
        <v>103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163</v>
      </c>
      <c r="E40" s="31" t="s">
        <v>164</v>
      </c>
      <c r="F40" s="150" t="s">
        <v>96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topLeftCell="A23"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................-.................</v>
      </c>
    </row>
    <row r="3" spans="1:30" s="14" customFormat="1" ht="17.100000000000001" customHeight="1" x14ac:dyDescent="0.5">
      <c r="A3" s="15" t="s">
        <v>79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8">
        <f>'ยอด ม.6'!F22</f>
        <v>122</v>
      </c>
      <c r="W4" s="548"/>
    </row>
    <row r="5" spans="1:30" s="93" customFormat="1" ht="13.5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49" t="s">
        <v>46</v>
      </c>
      <c r="H5" s="549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50"/>
      <c r="B6" s="552"/>
      <c r="C6" s="554"/>
      <c r="D6" s="556"/>
      <c r="E6" s="558"/>
      <c r="F6" s="559"/>
      <c r="G6" s="559"/>
      <c r="H6" s="559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711</v>
      </c>
      <c r="E7" s="116" t="s">
        <v>712</v>
      </c>
      <c r="F7" s="157" t="s">
        <v>134</v>
      </c>
      <c r="G7" s="117" t="s">
        <v>713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714</v>
      </c>
      <c r="E8" s="111" t="s">
        <v>715</v>
      </c>
      <c r="F8" s="156"/>
      <c r="G8" s="112" t="s">
        <v>96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716</v>
      </c>
      <c r="E9" s="111" t="s">
        <v>717</v>
      </c>
      <c r="F9" s="156"/>
      <c r="G9" s="112" t="s">
        <v>96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718</v>
      </c>
      <c r="E10" s="111" t="s">
        <v>719</v>
      </c>
      <c r="F10" s="156"/>
      <c r="G10" s="112" t="s">
        <v>96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168</v>
      </c>
      <c r="E11" s="124" t="s">
        <v>720</v>
      </c>
      <c r="F11" s="158"/>
      <c r="G11" s="125" t="s">
        <v>721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722</v>
      </c>
      <c r="E12" s="116" t="s">
        <v>723</v>
      </c>
      <c r="F12" s="157"/>
      <c r="G12" s="117" t="s">
        <v>713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724</v>
      </c>
      <c r="E13" s="111" t="s">
        <v>725</v>
      </c>
      <c r="F13" s="156"/>
      <c r="G13" s="112" t="s">
        <v>96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726</v>
      </c>
      <c r="E14" s="111" t="s">
        <v>727</v>
      </c>
      <c r="F14" s="156"/>
      <c r="G14" s="112" t="s">
        <v>713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728</v>
      </c>
      <c r="E15" s="111" t="s">
        <v>729</v>
      </c>
      <c r="F15" s="156" t="s">
        <v>134</v>
      </c>
      <c r="G15" s="112" t="s">
        <v>713</v>
      </c>
      <c r="H15" s="112" t="s">
        <v>17</v>
      </c>
      <c r="I15" s="264"/>
      <c r="J15" s="310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730</v>
      </c>
      <c r="E16" s="124" t="s">
        <v>731</v>
      </c>
      <c r="F16" s="158"/>
      <c r="G16" s="125" t="s">
        <v>96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135</v>
      </c>
      <c r="E17" s="116" t="s">
        <v>732</v>
      </c>
      <c r="F17" s="157"/>
      <c r="G17" s="117" t="s">
        <v>96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733</v>
      </c>
      <c r="E18" s="111" t="s">
        <v>734</v>
      </c>
      <c r="F18" s="156"/>
      <c r="G18" s="112" t="s">
        <v>96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735</v>
      </c>
      <c r="C19" s="109" t="s">
        <v>77</v>
      </c>
      <c r="D19" s="143" t="s">
        <v>736</v>
      </c>
      <c r="E19" s="111" t="s">
        <v>737</v>
      </c>
      <c r="F19" s="156"/>
      <c r="G19" s="112" t="s">
        <v>96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738</v>
      </c>
      <c r="E20" s="111" t="s">
        <v>193</v>
      </c>
      <c r="F20" s="156"/>
      <c r="G20" s="112" t="s">
        <v>721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739</v>
      </c>
      <c r="E21" s="124" t="s">
        <v>740</v>
      </c>
      <c r="F21" s="158"/>
      <c r="G21" s="125" t="s">
        <v>96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741</v>
      </c>
      <c r="E22" s="116" t="s">
        <v>742</v>
      </c>
      <c r="F22" s="157"/>
      <c r="G22" s="117" t="s">
        <v>721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743</v>
      </c>
      <c r="E23" s="111" t="s">
        <v>744</v>
      </c>
      <c r="F23" s="156"/>
      <c r="G23" s="112" t="s">
        <v>745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746</v>
      </c>
      <c r="E24" s="111" t="s">
        <v>747</v>
      </c>
      <c r="F24" s="156"/>
      <c r="G24" s="112" t="s">
        <v>96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748</v>
      </c>
      <c r="E25" s="111" t="s">
        <v>749</v>
      </c>
      <c r="F25" s="156"/>
      <c r="G25" s="112" t="s">
        <v>96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750</v>
      </c>
      <c r="E26" s="124" t="s">
        <v>751</v>
      </c>
      <c r="F26" s="158"/>
      <c r="G26" s="125" t="s">
        <v>721</v>
      </c>
      <c r="H26" s="125" t="s">
        <v>17</v>
      </c>
      <c r="I26" s="311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752</v>
      </c>
      <c r="E27" s="129" t="s">
        <v>753</v>
      </c>
      <c r="F27" s="159"/>
      <c r="G27" s="117" t="s">
        <v>721</v>
      </c>
      <c r="H27" s="312" t="s">
        <v>13</v>
      </c>
      <c r="I27" s="313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754</v>
      </c>
      <c r="E28" s="111" t="s">
        <v>755</v>
      </c>
      <c r="F28" s="156"/>
      <c r="G28" s="112" t="s">
        <v>713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756</v>
      </c>
      <c r="E29" s="111" t="s">
        <v>757</v>
      </c>
      <c r="F29" s="156"/>
      <c r="G29" s="112" t="s">
        <v>713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758</v>
      </c>
      <c r="E30" s="111" t="s">
        <v>759</v>
      </c>
      <c r="F30" s="156"/>
      <c r="G30" s="112" t="s">
        <v>96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4">
        <v>41836</v>
      </c>
      <c r="C31" s="138" t="s">
        <v>77</v>
      </c>
      <c r="D31" s="132" t="s">
        <v>760</v>
      </c>
      <c r="E31" s="133" t="s">
        <v>761</v>
      </c>
      <c r="F31" s="160"/>
      <c r="G31" s="139" t="s">
        <v>721</v>
      </c>
      <c r="H31" s="139" t="s">
        <v>17</v>
      </c>
      <c r="I31" s="315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762</v>
      </c>
      <c r="E32" s="116" t="s">
        <v>763</v>
      </c>
      <c r="F32" s="157" t="s">
        <v>134</v>
      </c>
      <c r="G32" s="140" t="s">
        <v>713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764</v>
      </c>
      <c r="E33" s="111" t="s">
        <v>765</v>
      </c>
      <c r="F33" s="156"/>
      <c r="G33" s="146" t="s">
        <v>713</v>
      </c>
      <c r="H33" s="146" t="s">
        <v>14</v>
      </c>
      <c r="I33" s="316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766</v>
      </c>
      <c r="E34" s="111" t="s">
        <v>767</v>
      </c>
      <c r="F34" s="156"/>
      <c r="G34" s="112" t="s">
        <v>713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768</v>
      </c>
      <c r="E35" s="111" t="s">
        <v>769</v>
      </c>
      <c r="F35" s="156"/>
      <c r="G35" s="112" t="s">
        <v>713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770</v>
      </c>
      <c r="E36" s="124" t="s">
        <v>771</v>
      </c>
      <c r="F36" s="158"/>
      <c r="G36" s="125" t="s">
        <v>713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772</v>
      </c>
      <c r="E37" s="129" t="s">
        <v>773</v>
      </c>
      <c r="F37" s="159"/>
      <c r="G37" s="136" t="s">
        <v>721</v>
      </c>
      <c r="H37" s="136" t="s">
        <v>13</v>
      </c>
      <c r="I37" s="317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774</v>
      </c>
      <c r="E38" s="111" t="s">
        <v>775</v>
      </c>
      <c r="F38" s="156"/>
      <c r="G38" s="112" t="s">
        <v>721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776</v>
      </c>
      <c r="E39" s="111" t="s">
        <v>777</v>
      </c>
      <c r="F39" s="156"/>
      <c r="G39" s="112" t="s">
        <v>713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741</v>
      </c>
      <c r="E40" s="111" t="s">
        <v>778</v>
      </c>
      <c r="F40" s="156"/>
      <c r="G40" s="112" t="s">
        <v>96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779</v>
      </c>
      <c r="E41" s="133" t="s">
        <v>780</v>
      </c>
      <c r="F41" s="160"/>
      <c r="G41" s="139" t="s">
        <v>96</v>
      </c>
      <c r="H41" s="139" t="s">
        <v>17</v>
      </c>
      <c r="I41" s="315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781</v>
      </c>
      <c r="E42" s="116" t="s">
        <v>175</v>
      </c>
      <c r="F42" s="157"/>
      <c r="G42" s="140" t="s">
        <v>721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118</v>
      </c>
      <c r="E43" s="111" t="s">
        <v>782</v>
      </c>
      <c r="F43" s="156" t="s">
        <v>134</v>
      </c>
      <c r="G43" s="112" t="s">
        <v>713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783</v>
      </c>
      <c r="E44" s="111" t="s">
        <v>784</v>
      </c>
      <c r="F44" s="156" t="s">
        <v>134</v>
      </c>
      <c r="G44" s="112" t="s">
        <v>96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785</v>
      </c>
      <c r="E45" s="111" t="s">
        <v>786</v>
      </c>
      <c r="F45" s="111" t="s">
        <v>134</v>
      </c>
      <c r="G45" s="112" t="s">
        <v>96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768</v>
      </c>
      <c r="E46" s="124" t="s">
        <v>787</v>
      </c>
      <c r="F46" s="124" t="s">
        <v>134</v>
      </c>
      <c r="G46" s="318" t="s">
        <v>96</v>
      </c>
      <c r="H46" s="318" t="s">
        <v>17</v>
      </c>
      <c r="I46" s="319"/>
      <c r="J46" s="320"/>
      <c r="K46" s="320"/>
      <c r="L46" s="320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AA11" sqref="AA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นางสาวบิสมี มาแล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5"/>
    </row>
    <row r="3" spans="1:40" s="14" customFormat="1" ht="17.25" customHeight="1" x14ac:dyDescent="0.5">
      <c r="A3" s="15" t="s">
        <v>998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8">
        <f>'ยอด ม.6'!F24</f>
        <v>121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46</v>
      </c>
      <c r="G5" s="549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559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7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788</v>
      </c>
      <c r="E7" s="116" t="s">
        <v>789</v>
      </c>
      <c r="F7" s="157" t="s">
        <v>721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790</v>
      </c>
      <c r="E8" s="111" t="s">
        <v>791</v>
      </c>
      <c r="F8" s="156" t="s">
        <v>96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792</v>
      </c>
      <c r="E9" s="111" t="s">
        <v>793</v>
      </c>
      <c r="F9" s="156" t="s">
        <v>713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796</v>
      </c>
      <c r="E10" s="111" t="s">
        <v>797</v>
      </c>
      <c r="F10" s="156" t="s">
        <v>745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798</v>
      </c>
      <c r="E11" s="124" t="s">
        <v>799</v>
      </c>
      <c r="F11" s="158" t="s">
        <v>713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800</v>
      </c>
      <c r="E12" s="116" t="s">
        <v>801</v>
      </c>
      <c r="F12" s="157" t="s">
        <v>96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802</v>
      </c>
      <c r="E13" s="111" t="s">
        <v>803</v>
      </c>
      <c r="F13" s="156" t="s">
        <v>713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804</v>
      </c>
      <c r="E14" s="111" t="s">
        <v>805</v>
      </c>
      <c r="F14" s="156" t="s">
        <v>713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806</v>
      </c>
      <c r="E15" s="111" t="s">
        <v>807</v>
      </c>
      <c r="F15" s="156" t="s">
        <v>745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291</v>
      </c>
      <c r="E16" s="124" t="s">
        <v>808</v>
      </c>
      <c r="F16" s="158" t="s">
        <v>745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809</v>
      </c>
      <c r="E17" s="116" t="s">
        <v>810</v>
      </c>
      <c r="F17" s="157" t="s">
        <v>721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811</v>
      </c>
      <c r="E18" s="111" t="s">
        <v>812</v>
      </c>
      <c r="F18" s="156" t="s">
        <v>96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813</v>
      </c>
      <c r="E19" s="111" t="s">
        <v>814</v>
      </c>
      <c r="F19" s="156" t="s">
        <v>713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522">
        <v>14</v>
      </c>
      <c r="B20" s="515">
        <v>45114</v>
      </c>
      <c r="C20" s="516" t="s">
        <v>76</v>
      </c>
      <c r="D20" s="517" t="s">
        <v>981</v>
      </c>
      <c r="E20" s="518" t="s">
        <v>982</v>
      </c>
      <c r="F20" s="519" t="s">
        <v>713</v>
      </c>
      <c r="G20" s="522" t="s">
        <v>16</v>
      </c>
      <c r="H20" s="678" t="s">
        <v>1005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815</v>
      </c>
      <c r="E21" s="124" t="s">
        <v>816</v>
      </c>
      <c r="F21" s="158" t="s">
        <v>96</v>
      </c>
      <c r="G21" s="125" t="s">
        <v>13</v>
      </c>
      <c r="H21" s="513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C21" s="532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817</v>
      </c>
      <c r="E22" s="116" t="s">
        <v>818</v>
      </c>
      <c r="F22" s="157" t="s">
        <v>96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758</v>
      </c>
      <c r="E23" s="111" t="s">
        <v>136</v>
      </c>
      <c r="F23" s="156" t="s">
        <v>96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819</v>
      </c>
      <c r="E24" s="111" t="s">
        <v>820</v>
      </c>
      <c r="F24" s="156" t="s">
        <v>96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821</v>
      </c>
      <c r="E25" s="111" t="s">
        <v>822</v>
      </c>
      <c r="F25" s="156" t="s">
        <v>713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823</v>
      </c>
      <c r="E26" s="124" t="s">
        <v>824</v>
      </c>
      <c r="F26" s="158" t="s">
        <v>96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825</v>
      </c>
      <c r="E27" s="129" t="s">
        <v>826</v>
      </c>
      <c r="F27" s="159" t="s">
        <v>745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135</v>
      </c>
      <c r="E28" s="111" t="s">
        <v>827</v>
      </c>
      <c r="F28" s="156" t="s">
        <v>721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828</v>
      </c>
      <c r="E29" s="111" t="s">
        <v>829</v>
      </c>
      <c r="F29" s="156" t="s">
        <v>721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830</v>
      </c>
      <c r="E30" s="111" t="s">
        <v>831</v>
      </c>
      <c r="F30" s="156" t="s">
        <v>721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328</v>
      </c>
      <c r="E31" s="124" t="s">
        <v>832</v>
      </c>
      <c r="F31" s="158" t="s">
        <v>745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833</v>
      </c>
      <c r="E32" s="116" t="s">
        <v>834</v>
      </c>
      <c r="F32" s="157" t="s">
        <v>96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835</v>
      </c>
      <c r="E33" s="111" t="s">
        <v>836</v>
      </c>
      <c r="F33" s="156" t="s">
        <v>745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837</v>
      </c>
      <c r="E34" s="111" t="s">
        <v>838</v>
      </c>
      <c r="F34" s="156" t="s">
        <v>745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839</v>
      </c>
      <c r="E35" s="111" t="s">
        <v>840</v>
      </c>
      <c r="F35" s="156" t="s">
        <v>721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841</v>
      </c>
      <c r="E36" s="124" t="s">
        <v>842</v>
      </c>
      <c r="F36" s="158" t="s">
        <v>721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349</v>
      </c>
      <c r="E37" s="129" t="s">
        <v>843</v>
      </c>
      <c r="F37" s="159" t="s">
        <v>96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844</v>
      </c>
      <c r="E38" s="111" t="s">
        <v>845</v>
      </c>
      <c r="F38" s="156" t="s">
        <v>745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846</v>
      </c>
      <c r="E39" s="111" t="s">
        <v>847</v>
      </c>
      <c r="F39" s="156" t="s">
        <v>96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848</v>
      </c>
      <c r="E40" s="111" t="s">
        <v>849</v>
      </c>
      <c r="F40" s="156" t="s">
        <v>713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850</v>
      </c>
      <c r="E41" s="133" t="s">
        <v>851</v>
      </c>
      <c r="F41" s="160" t="s">
        <v>713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852</v>
      </c>
      <c r="E42" s="116" t="s">
        <v>853</v>
      </c>
      <c r="F42" s="157" t="s">
        <v>745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854</v>
      </c>
      <c r="E43" s="111" t="s">
        <v>855</v>
      </c>
      <c r="F43" s="156" t="s">
        <v>721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8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8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8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8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8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8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9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7" t="s">
        <v>96</v>
      </c>
      <c r="H54" s="327"/>
      <c r="I54" s="328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7" t="s">
        <v>713</v>
      </c>
      <c r="H55" s="327"/>
      <c r="I55" s="328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7" t="s">
        <v>745</v>
      </c>
      <c r="H56" s="327"/>
      <c r="I56" s="328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30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7" t="s">
        <v>721</v>
      </c>
      <c r="H57" s="327"/>
      <c r="I57" s="328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30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7"/>
      <c r="H58" s="327"/>
      <c r="I58" s="328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30"/>
    </row>
    <row r="59" spans="1:40" s="99" customFormat="1" ht="15" hidden="1" customHeight="1" x14ac:dyDescent="0.5">
      <c r="A59" s="94"/>
      <c r="B59" s="95"/>
      <c r="C59" s="94"/>
      <c r="D59" s="326" t="s">
        <v>5</v>
      </c>
      <c r="E59" s="326">
        <f>SUM(E54:E58)</f>
        <v>37</v>
      </c>
      <c r="F59" s="254"/>
      <c r="G59" s="329" t="s">
        <v>5</v>
      </c>
      <c r="H59" s="329"/>
      <c r="I59" s="330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30"/>
    </row>
    <row r="60" spans="1:40" s="99" customFormat="1" ht="15" customHeight="1" x14ac:dyDescent="0.5">
      <c r="B60" s="96"/>
      <c r="C60" s="97"/>
      <c r="D60" s="98"/>
      <c r="E60" s="98"/>
      <c r="F60" s="98"/>
      <c r="AA60" s="530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tabSelected="1"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นายภาณุมาศ  ชุมแสง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ม.6'!F26</f>
        <v>532</v>
      </c>
      <c r="X4" s="548"/>
      <c r="Y4" s="197"/>
    </row>
    <row r="5" spans="1:39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288" t="s">
        <v>87</v>
      </c>
      <c r="G5" s="566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50"/>
      <c r="B6" s="552"/>
      <c r="C6" s="554"/>
      <c r="D6" s="556"/>
      <c r="E6" s="558"/>
      <c r="F6" s="289" t="s">
        <v>88</v>
      </c>
      <c r="G6" s="566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856</v>
      </c>
      <c r="E7" s="116" t="s">
        <v>857</v>
      </c>
      <c r="F7" s="157" t="s">
        <v>721</v>
      </c>
      <c r="G7" s="157" t="s">
        <v>13</v>
      </c>
      <c r="H7" s="321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858</v>
      </c>
      <c r="E8" s="111" t="s">
        <v>859</v>
      </c>
      <c r="F8" s="156" t="s">
        <v>721</v>
      </c>
      <c r="G8" s="156" t="s">
        <v>15</v>
      </c>
      <c r="H8" s="322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860</v>
      </c>
      <c r="E9" s="111" t="s">
        <v>861</v>
      </c>
      <c r="F9" s="156" t="s">
        <v>721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862</v>
      </c>
      <c r="E10" s="111" t="s">
        <v>863</v>
      </c>
      <c r="F10" s="156" t="s">
        <v>721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864</v>
      </c>
      <c r="E11" s="229" t="s">
        <v>865</v>
      </c>
      <c r="F11" s="230" t="s">
        <v>721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240</v>
      </c>
      <c r="E12" s="129" t="s">
        <v>866</v>
      </c>
      <c r="F12" s="159" t="s">
        <v>721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867</v>
      </c>
      <c r="E13" s="111" t="s">
        <v>868</v>
      </c>
      <c r="F13" s="156" t="s">
        <v>721</v>
      </c>
      <c r="G13" s="156" t="s">
        <v>15</v>
      </c>
      <c r="H13" s="307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976</v>
      </c>
      <c r="E14" s="111" t="s">
        <v>977</v>
      </c>
      <c r="F14" s="156" t="s">
        <v>96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21" t="s">
        <v>972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991</v>
      </c>
      <c r="C15" s="109" t="s">
        <v>77</v>
      </c>
      <c r="D15" s="110" t="s">
        <v>992</v>
      </c>
      <c r="E15" s="111" t="s">
        <v>993</v>
      </c>
      <c r="F15" s="156" t="s">
        <v>721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21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869</v>
      </c>
      <c r="E16" s="229" t="s">
        <v>476</v>
      </c>
      <c r="F16" s="230" t="s">
        <v>721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870</v>
      </c>
      <c r="E17" s="129" t="s">
        <v>871</v>
      </c>
      <c r="F17" s="159" t="s">
        <v>745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872</v>
      </c>
      <c r="E18" s="111" t="s">
        <v>873</v>
      </c>
      <c r="F18" s="156" t="s">
        <v>721</v>
      </c>
      <c r="G18" s="156" t="s">
        <v>13</v>
      </c>
      <c r="H18" s="307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874</v>
      </c>
      <c r="E19" s="111" t="s">
        <v>689</v>
      </c>
      <c r="F19" s="156" t="s">
        <v>721</v>
      </c>
      <c r="G19" s="156" t="s">
        <v>14</v>
      </c>
      <c r="H19" s="307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875</v>
      </c>
      <c r="E20" s="111" t="s">
        <v>876</v>
      </c>
      <c r="F20" s="156" t="s">
        <v>745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877</v>
      </c>
      <c r="E21" s="229" t="s">
        <v>878</v>
      </c>
      <c r="F21" s="230" t="s">
        <v>745</v>
      </c>
      <c r="G21" s="230" t="s">
        <v>16</v>
      </c>
      <c r="H21" s="323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879</v>
      </c>
      <c r="E22" s="111" t="s">
        <v>880</v>
      </c>
      <c r="F22" s="324" t="s">
        <v>721</v>
      </c>
      <c r="G22" s="112" t="s">
        <v>17</v>
      </c>
      <c r="H22" s="325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881</v>
      </c>
      <c r="E23" s="129" t="s">
        <v>882</v>
      </c>
      <c r="F23" s="159" t="s">
        <v>96</v>
      </c>
      <c r="G23" s="159" t="s">
        <v>13</v>
      </c>
      <c r="H23" s="322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883</v>
      </c>
      <c r="E24" s="111" t="s">
        <v>884</v>
      </c>
      <c r="F24" s="156" t="s">
        <v>745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885</v>
      </c>
      <c r="E25" s="111" t="s">
        <v>886</v>
      </c>
      <c r="F25" s="156" t="s">
        <v>96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887</v>
      </c>
      <c r="E26" s="111" t="s">
        <v>888</v>
      </c>
      <c r="F26" s="156" t="s">
        <v>721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265</v>
      </c>
      <c r="E27" s="124" t="s">
        <v>889</v>
      </c>
      <c r="F27" s="158" t="s">
        <v>721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679</v>
      </c>
      <c r="E28" s="129" t="s">
        <v>890</v>
      </c>
      <c r="F28" s="159" t="s">
        <v>721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891</v>
      </c>
      <c r="E29" s="111" t="s">
        <v>892</v>
      </c>
      <c r="F29" s="156" t="s">
        <v>721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893</v>
      </c>
      <c r="E30" s="111" t="s">
        <v>894</v>
      </c>
      <c r="F30" s="156" t="s">
        <v>96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477</v>
      </c>
      <c r="E31" s="111" t="s">
        <v>895</v>
      </c>
      <c r="F31" s="156" t="s">
        <v>713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896</v>
      </c>
      <c r="E32" s="124" t="s">
        <v>897</v>
      </c>
      <c r="F32" s="158" t="s">
        <v>713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898</v>
      </c>
      <c r="E33" s="129" t="s">
        <v>899</v>
      </c>
      <c r="F33" s="159" t="s">
        <v>721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347</v>
      </c>
      <c r="E34" s="111" t="s">
        <v>900</v>
      </c>
      <c r="F34" s="156" t="s">
        <v>713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901</v>
      </c>
      <c r="E35" s="111" t="s">
        <v>902</v>
      </c>
      <c r="F35" s="156" t="s">
        <v>713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903</v>
      </c>
      <c r="E36" s="111" t="s">
        <v>904</v>
      </c>
      <c r="F36" s="156" t="s">
        <v>713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2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2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8" t="s">
        <v>96</v>
      </c>
      <c r="H47" s="327"/>
      <c r="I47" s="328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8" t="s">
        <v>713</v>
      </c>
      <c r="H48" s="327"/>
      <c r="I48" s="328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8" t="s">
        <v>745</v>
      </c>
      <c r="H49" s="327"/>
      <c r="I49" s="328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8" t="s">
        <v>721</v>
      </c>
      <c r="H50" s="327"/>
      <c r="I50" s="328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8"/>
      <c r="H51" s="327"/>
      <c r="I51" s="328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30" t="s">
        <v>5</v>
      </c>
      <c r="H52" s="329"/>
      <c r="I52" s="330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zoomScale="130" zoomScaleNormal="130" workbookViewId="0">
      <selection activeCell="M10" sqref="M1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89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8">
        <f>'ยอด ม.6'!F28</f>
        <v>533</v>
      </c>
      <c r="Y4" s="548"/>
      <c r="Z4" s="197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6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50"/>
      <c r="B6" s="552"/>
      <c r="C6" s="554"/>
      <c r="D6" s="556"/>
      <c r="E6" s="558"/>
      <c r="F6" s="566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905</v>
      </c>
      <c r="E7" s="116" t="s">
        <v>478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906</v>
      </c>
      <c r="E8" s="111" t="s">
        <v>907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908</v>
      </c>
      <c r="E9" s="111" t="s">
        <v>909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910</v>
      </c>
      <c r="E10" s="111" t="s">
        <v>366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911</v>
      </c>
      <c r="E11" s="229" t="s">
        <v>912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913</v>
      </c>
      <c r="E12" s="129" t="s">
        <v>914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714</v>
      </c>
      <c r="E13" s="111" t="s">
        <v>915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916</v>
      </c>
      <c r="E14" s="111" t="s">
        <v>917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918</v>
      </c>
      <c r="E15" s="111" t="s">
        <v>919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920</v>
      </c>
      <c r="E16" s="229" t="s">
        <v>921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922</v>
      </c>
      <c r="E17" s="129" t="s">
        <v>923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236</v>
      </c>
      <c r="E18" s="111" t="s">
        <v>924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925</v>
      </c>
      <c r="E19" s="111" t="s">
        <v>926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303</v>
      </c>
      <c r="E20" s="111" t="s">
        <v>927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928</v>
      </c>
      <c r="E21" s="229" t="s">
        <v>929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930</v>
      </c>
      <c r="E22" s="31" t="s">
        <v>931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652</v>
      </c>
      <c r="E23" s="129" t="s">
        <v>932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933</v>
      </c>
      <c r="E24" s="111" t="s">
        <v>934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935</v>
      </c>
      <c r="E25" s="111" t="s">
        <v>936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937</v>
      </c>
      <c r="E26" s="111" t="s">
        <v>938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939</v>
      </c>
      <c r="E27" s="124" t="s">
        <v>940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941</v>
      </c>
      <c r="E28" s="129" t="s">
        <v>942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214</v>
      </c>
      <c r="E29" s="111" t="s">
        <v>943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41982</v>
      </c>
      <c r="C30" s="109" t="s">
        <v>77</v>
      </c>
      <c r="D30" s="110" t="s">
        <v>944</v>
      </c>
      <c r="E30" s="111" t="s">
        <v>945</v>
      </c>
      <c r="F30" s="156" t="s">
        <v>17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41985</v>
      </c>
      <c r="C31" s="109" t="s">
        <v>77</v>
      </c>
      <c r="D31" s="110" t="s">
        <v>946</v>
      </c>
      <c r="E31" s="111" t="s">
        <v>947</v>
      </c>
      <c r="F31" s="156" t="s">
        <v>13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41987</v>
      </c>
      <c r="C32" s="122" t="s">
        <v>77</v>
      </c>
      <c r="D32" s="123" t="s">
        <v>163</v>
      </c>
      <c r="E32" s="124" t="s">
        <v>948</v>
      </c>
      <c r="F32" s="158" t="s">
        <v>14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43878</v>
      </c>
      <c r="C33" s="127" t="s">
        <v>77</v>
      </c>
      <c r="D33" s="128" t="s">
        <v>949</v>
      </c>
      <c r="E33" s="129" t="s">
        <v>950</v>
      </c>
      <c r="F33" s="159" t="s">
        <v>15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43879</v>
      </c>
      <c r="C34" s="109" t="s">
        <v>77</v>
      </c>
      <c r="D34" s="110" t="s">
        <v>951</v>
      </c>
      <c r="E34" s="111" t="s">
        <v>952</v>
      </c>
      <c r="F34" s="156" t="s">
        <v>16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43880</v>
      </c>
      <c r="C35" s="109" t="s">
        <v>77</v>
      </c>
      <c r="D35" s="110" t="s">
        <v>686</v>
      </c>
      <c r="E35" s="111" t="s">
        <v>953</v>
      </c>
      <c r="F35" s="156" t="s">
        <v>17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43881</v>
      </c>
      <c r="C36" s="109" t="s">
        <v>77</v>
      </c>
      <c r="D36" s="110" t="s">
        <v>954</v>
      </c>
      <c r="E36" s="111" t="s">
        <v>955</v>
      </c>
      <c r="F36" s="156" t="s">
        <v>13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43882</v>
      </c>
      <c r="C37" s="122" t="s">
        <v>77</v>
      </c>
      <c r="D37" s="123" t="s">
        <v>956</v>
      </c>
      <c r="E37" s="124" t="s">
        <v>957</v>
      </c>
      <c r="F37" s="158" t="s">
        <v>14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43883</v>
      </c>
      <c r="C38" s="114" t="s">
        <v>77</v>
      </c>
      <c r="D38" s="115" t="s">
        <v>958</v>
      </c>
      <c r="E38" s="116" t="s">
        <v>959</v>
      </c>
      <c r="F38" s="157" t="s">
        <v>15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>
        <v>33</v>
      </c>
      <c r="B39" s="292">
        <v>43884</v>
      </c>
      <c r="C39" s="109" t="s">
        <v>77</v>
      </c>
      <c r="D39" s="110" t="s">
        <v>960</v>
      </c>
      <c r="E39" s="111" t="s">
        <v>961</v>
      </c>
      <c r="F39" s="156" t="s">
        <v>16</v>
      </c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31"/>
      <c r="H43" s="331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33</v>
      </c>
      <c r="F45" s="301" t="s">
        <v>11</v>
      </c>
      <c r="G45" s="305"/>
      <c r="H45" s="81">
        <f>COUNTIF($C$7:$C$43,"ช")</f>
        <v>18</v>
      </c>
      <c r="I45" s="81"/>
      <c r="J45" s="81" t="s">
        <v>6</v>
      </c>
      <c r="L45" s="301" t="s">
        <v>7</v>
      </c>
      <c r="M45" s="301"/>
      <c r="N45" s="77">
        <f>COUNTIF($C$7:$C$43,"ญ")</f>
        <v>15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6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33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91" customWidth="1"/>
    <col min="2" max="2" width="9.7109375" style="510" customWidth="1"/>
    <col min="3" max="3" width="3.140625" style="511" customWidth="1"/>
    <col min="4" max="4" width="9.42578125" style="512" customWidth="1"/>
    <col min="5" max="5" width="11" style="512" customWidth="1"/>
    <col min="6" max="6" width="5.7109375" style="511" customWidth="1"/>
    <col min="7" max="7" width="4.28515625" style="512" customWidth="1"/>
    <col min="8" max="8" width="17" style="512" customWidth="1"/>
    <col min="9" max="9" width="5.85546875" style="391" customWidth="1"/>
    <col min="10" max="11" width="7.5703125" style="391" customWidth="1"/>
    <col min="12" max="30" width="3.5703125" style="391" customWidth="1"/>
    <col min="31" max="31" width="2.85546875" style="391" customWidth="1"/>
    <col min="32" max="16384" width="9.140625" style="391"/>
  </cols>
  <sheetData>
    <row r="1" spans="1:31" ht="18" customHeight="1" x14ac:dyDescent="0.5">
      <c r="B1" s="392" t="s">
        <v>968</v>
      </c>
      <c r="C1" s="393"/>
      <c r="D1" s="394"/>
      <c r="E1" s="395" t="str">
        <f>'6-1'!E1</f>
        <v xml:space="preserve">      ภาคเรียนที่ 2  ปีการศึกษา 2568</v>
      </c>
      <c r="F1" s="396"/>
      <c r="G1" s="397"/>
      <c r="H1" s="391"/>
      <c r="M1" s="391" t="s">
        <v>25</v>
      </c>
      <c r="R1" s="391" t="str">
        <f>'ยอด ม.6'!B30</f>
        <v>***นักเรียนพักการเรียน</v>
      </c>
    </row>
    <row r="2" spans="1:31" ht="18" customHeight="1" x14ac:dyDescent="0.5">
      <c r="B2" s="398" t="s">
        <v>969</v>
      </c>
      <c r="C2" s="393"/>
      <c r="D2" s="394"/>
      <c r="E2" s="395" t="s">
        <v>980</v>
      </c>
      <c r="F2" s="399"/>
      <c r="G2" s="391"/>
      <c r="H2" s="391"/>
      <c r="M2" s="391" t="s">
        <v>54</v>
      </c>
      <c r="R2" s="391" t="str">
        <f>'ยอด ม.6'!B31</f>
        <v>***นักเรียนแลกเปลี่ยน</v>
      </c>
    </row>
    <row r="3" spans="1:31" s="401" customFormat="1" ht="17.25" customHeight="1" x14ac:dyDescent="0.5">
      <c r="A3" s="400" t="s">
        <v>970</v>
      </c>
      <c r="B3" s="399"/>
      <c r="C3" s="399"/>
      <c r="D3" s="391"/>
      <c r="E3" s="391"/>
      <c r="F3" s="396"/>
      <c r="G3" s="397"/>
      <c r="H3" s="397"/>
      <c r="I3" s="397"/>
      <c r="J3" s="397"/>
      <c r="K3" s="397"/>
      <c r="L3" s="397"/>
      <c r="M3" s="397"/>
      <c r="N3" s="397"/>
      <c r="O3" s="391"/>
      <c r="P3" s="391"/>
      <c r="Q3" s="391"/>
      <c r="R3" s="397"/>
      <c r="W3" s="391"/>
      <c r="X3" s="391"/>
      <c r="Y3" s="391"/>
      <c r="Z3" s="391"/>
      <c r="AA3" s="391"/>
      <c r="AB3" s="391"/>
      <c r="AC3" s="391"/>
      <c r="AD3" s="391"/>
      <c r="AE3" s="391"/>
    </row>
    <row r="4" spans="1:31" s="401" customFormat="1" ht="17.25" customHeight="1" x14ac:dyDescent="0.5">
      <c r="A4" s="391" t="s">
        <v>55</v>
      </c>
      <c r="B4" s="399"/>
      <c r="C4" s="399"/>
      <c r="D4" s="391"/>
      <c r="E4" s="391"/>
      <c r="F4" s="396"/>
      <c r="G4" s="397"/>
      <c r="H4" s="397"/>
      <c r="I4" s="397"/>
      <c r="J4" s="397"/>
      <c r="K4" s="397"/>
      <c r="L4" s="397"/>
      <c r="M4" s="397"/>
      <c r="N4" s="397"/>
      <c r="O4" s="391"/>
      <c r="P4" s="391"/>
      <c r="Q4" s="391"/>
      <c r="R4" s="397"/>
      <c r="V4" s="402" t="s">
        <v>56</v>
      </c>
      <c r="W4" s="397"/>
      <c r="X4" s="397"/>
      <c r="Y4" s="397"/>
      <c r="Z4" s="397"/>
      <c r="AA4" s="397"/>
      <c r="AB4" s="402"/>
      <c r="AC4" s="402"/>
      <c r="AD4" s="403"/>
      <c r="AE4" s="404"/>
    </row>
    <row r="5" spans="1:31" s="406" customFormat="1" ht="18" customHeight="1" x14ac:dyDescent="0.5">
      <c r="A5" s="569" t="s">
        <v>0</v>
      </c>
      <c r="B5" s="571" t="s">
        <v>1</v>
      </c>
      <c r="C5" s="573" t="s">
        <v>2</v>
      </c>
      <c r="D5" s="575" t="s">
        <v>9</v>
      </c>
      <c r="E5" s="577" t="s">
        <v>4</v>
      </c>
      <c r="F5" s="567" t="s">
        <v>10</v>
      </c>
      <c r="G5" s="567" t="s">
        <v>0</v>
      </c>
      <c r="H5" s="579" t="s">
        <v>971</v>
      </c>
      <c r="I5" s="580" t="s">
        <v>3</v>
      </c>
      <c r="J5" s="581" t="s">
        <v>972</v>
      </c>
      <c r="K5" s="582"/>
      <c r="L5" s="583" t="s">
        <v>973</v>
      </c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  <c r="AA5" s="584"/>
      <c r="AB5" s="584"/>
      <c r="AC5" s="584"/>
      <c r="AD5" s="585"/>
      <c r="AE5" s="405"/>
    </row>
    <row r="6" spans="1:31" s="406" customFormat="1" ht="18" customHeight="1" x14ac:dyDescent="0.5">
      <c r="A6" s="570"/>
      <c r="B6" s="572"/>
      <c r="C6" s="574"/>
      <c r="D6" s="576"/>
      <c r="E6" s="578"/>
      <c r="F6" s="568"/>
      <c r="G6" s="568"/>
      <c r="H6" s="579"/>
      <c r="I6" s="580"/>
      <c r="J6" s="407" t="s">
        <v>974</v>
      </c>
      <c r="K6" s="408" t="s">
        <v>975</v>
      </c>
      <c r="L6" s="586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8"/>
      <c r="AE6" s="405"/>
    </row>
    <row r="7" spans="1:31" s="406" customFormat="1" ht="16.149999999999999" customHeight="1" x14ac:dyDescent="0.5">
      <c r="A7" s="332">
        <v>7</v>
      </c>
      <c r="B7" s="333">
        <v>41633</v>
      </c>
      <c r="C7" s="334" t="s">
        <v>76</v>
      </c>
      <c r="D7" s="335" t="s">
        <v>978</v>
      </c>
      <c r="E7" s="336" t="s">
        <v>979</v>
      </c>
      <c r="F7" s="409" t="s">
        <v>994</v>
      </c>
      <c r="G7" s="337">
        <v>7</v>
      </c>
      <c r="H7" s="389"/>
      <c r="I7" s="338" t="s">
        <v>13</v>
      </c>
      <c r="J7" s="534" t="s">
        <v>995</v>
      </c>
      <c r="K7" s="410"/>
      <c r="L7" s="411" t="s">
        <v>996</v>
      </c>
      <c r="M7" s="412"/>
      <c r="N7" s="412"/>
      <c r="O7" s="412"/>
      <c r="P7" s="412"/>
      <c r="Q7" s="413"/>
      <c r="R7" s="413"/>
      <c r="S7" s="413"/>
      <c r="T7" s="413"/>
      <c r="U7" s="339"/>
      <c r="V7" s="339"/>
      <c r="W7" s="339"/>
      <c r="X7" s="339"/>
      <c r="Y7" s="339"/>
      <c r="Z7" s="339"/>
      <c r="AA7" s="339"/>
      <c r="AB7" s="339"/>
      <c r="AC7" s="340"/>
      <c r="AD7" s="414"/>
    </row>
    <row r="8" spans="1:31" s="406" customFormat="1" ht="16.149999999999999" customHeight="1" x14ac:dyDescent="0.5">
      <c r="A8" s="341"/>
      <c r="B8" s="108">
        <v>41858</v>
      </c>
      <c r="C8" s="109" t="s">
        <v>76</v>
      </c>
      <c r="D8" s="110" t="s">
        <v>794</v>
      </c>
      <c r="E8" s="111" t="s">
        <v>795</v>
      </c>
      <c r="F8" s="409" t="s">
        <v>994</v>
      </c>
      <c r="G8" s="337">
        <v>11</v>
      </c>
      <c r="H8" s="390" t="s">
        <v>713</v>
      </c>
      <c r="I8" s="343" t="s">
        <v>16</v>
      </c>
      <c r="J8" s="534" t="s">
        <v>995</v>
      </c>
      <c r="K8" s="410"/>
      <c r="L8" s="416" t="s">
        <v>999</v>
      </c>
      <c r="M8" s="417"/>
      <c r="N8" s="417"/>
      <c r="O8" s="417"/>
      <c r="P8" s="417"/>
      <c r="Q8" s="418"/>
      <c r="R8" s="418"/>
      <c r="S8" s="418"/>
      <c r="T8" s="418"/>
      <c r="U8" s="344"/>
      <c r="V8" s="344"/>
      <c r="W8" s="344"/>
      <c r="X8" s="344"/>
      <c r="Y8" s="344"/>
      <c r="Z8" s="344"/>
      <c r="AA8" s="344"/>
      <c r="AB8" s="345"/>
      <c r="AC8" s="346"/>
      <c r="AD8" s="419"/>
    </row>
    <row r="9" spans="1:31" s="406" customFormat="1" ht="16.149999999999999" customHeight="1" x14ac:dyDescent="0.5">
      <c r="A9" s="341"/>
      <c r="B9" s="347"/>
      <c r="C9" s="348"/>
      <c r="D9" s="349"/>
      <c r="E9" s="350"/>
      <c r="F9" s="342"/>
      <c r="G9" s="351"/>
      <c r="H9" s="390"/>
      <c r="I9" s="415"/>
      <c r="J9" s="415"/>
      <c r="K9" s="410"/>
      <c r="L9" s="430"/>
      <c r="M9" s="420"/>
      <c r="N9" s="421"/>
      <c r="O9" s="421"/>
      <c r="P9" s="421"/>
      <c r="Q9" s="422"/>
      <c r="R9" s="422"/>
      <c r="S9" s="422"/>
      <c r="T9" s="422"/>
      <c r="U9" s="345"/>
      <c r="V9" s="345"/>
      <c r="W9" s="345"/>
      <c r="X9" s="345"/>
      <c r="Y9" s="345"/>
      <c r="Z9" s="345"/>
      <c r="AA9" s="345"/>
      <c r="AB9" s="345"/>
      <c r="AC9" s="346"/>
      <c r="AD9" s="419"/>
    </row>
    <row r="10" spans="1:31" s="406" customFormat="1" ht="16.149999999999999" customHeight="1" x14ac:dyDescent="0.5">
      <c r="A10" s="352"/>
      <c r="B10" s="353"/>
      <c r="C10" s="354"/>
      <c r="D10" s="349"/>
      <c r="E10" s="350"/>
      <c r="F10" s="423"/>
      <c r="G10" s="355"/>
      <c r="H10" s="356"/>
      <c r="I10" s="424"/>
      <c r="J10" s="410"/>
      <c r="K10" s="410"/>
      <c r="L10" s="416"/>
      <c r="M10" s="420"/>
      <c r="N10" s="421"/>
      <c r="O10" s="421"/>
      <c r="P10" s="421"/>
      <c r="Q10" s="422"/>
      <c r="R10" s="422"/>
      <c r="S10" s="422"/>
      <c r="T10" s="422"/>
      <c r="U10" s="345"/>
      <c r="V10" s="345"/>
      <c r="W10" s="345"/>
      <c r="X10" s="345"/>
      <c r="Y10" s="345"/>
      <c r="Z10" s="345"/>
      <c r="AA10" s="345"/>
      <c r="AB10" s="345"/>
      <c r="AC10" s="346"/>
      <c r="AD10" s="419"/>
    </row>
    <row r="11" spans="1:31" s="406" customFormat="1" ht="16.149999999999999" customHeight="1" x14ac:dyDescent="0.5">
      <c r="A11" s="357"/>
      <c r="B11" s="358"/>
      <c r="C11" s="359"/>
      <c r="D11" s="360"/>
      <c r="E11" s="361"/>
      <c r="F11" s="425"/>
      <c r="G11" s="362"/>
      <c r="H11" s="426"/>
      <c r="I11" s="427"/>
      <c r="J11" s="428"/>
      <c r="K11" s="429"/>
      <c r="L11" s="430"/>
      <c r="M11" s="431"/>
      <c r="N11" s="432"/>
      <c r="O11" s="432"/>
      <c r="P11" s="432"/>
      <c r="Q11" s="433"/>
      <c r="R11" s="433"/>
      <c r="S11" s="433"/>
      <c r="T11" s="433"/>
      <c r="U11" s="434"/>
      <c r="V11" s="434"/>
      <c r="W11" s="434"/>
      <c r="X11" s="434"/>
      <c r="Y11" s="434"/>
      <c r="Z11" s="434"/>
      <c r="AA11" s="434"/>
      <c r="AB11" s="434"/>
      <c r="AC11" s="435"/>
      <c r="AD11" s="436"/>
    </row>
    <row r="12" spans="1:31" s="406" customFormat="1" ht="16.149999999999999" customHeight="1" x14ac:dyDescent="0.5">
      <c r="A12" s="332"/>
      <c r="B12" s="363"/>
      <c r="C12" s="364"/>
      <c r="D12" s="365"/>
      <c r="E12" s="366"/>
      <c r="F12" s="437"/>
      <c r="G12" s="367"/>
      <c r="H12" s="438"/>
      <c r="I12" s="439"/>
      <c r="J12" s="410"/>
      <c r="K12" s="332"/>
      <c r="L12" s="411"/>
      <c r="M12" s="412"/>
      <c r="N12" s="412"/>
      <c r="O12" s="412"/>
      <c r="P12" s="412"/>
      <c r="Q12" s="413"/>
      <c r="R12" s="413"/>
      <c r="S12" s="413"/>
      <c r="T12" s="413"/>
      <c r="U12" s="339"/>
      <c r="V12" s="339"/>
      <c r="W12" s="339"/>
      <c r="X12" s="339"/>
      <c r="Y12" s="339"/>
      <c r="Z12" s="339"/>
      <c r="AA12" s="339"/>
      <c r="AB12" s="339"/>
      <c r="AC12" s="340"/>
      <c r="AD12" s="414"/>
    </row>
    <row r="13" spans="1:31" s="406" customFormat="1" ht="16.149999999999999" customHeight="1" x14ac:dyDescent="0.5">
      <c r="A13" s="368"/>
      <c r="B13" s="369"/>
      <c r="C13" s="370"/>
      <c r="D13" s="371"/>
      <c r="E13" s="372"/>
      <c r="F13" s="373"/>
      <c r="G13" s="373"/>
      <c r="H13" s="373"/>
      <c r="I13" s="440"/>
      <c r="J13" s="410"/>
      <c r="K13" s="341"/>
      <c r="L13" s="416"/>
      <c r="M13" s="417"/>
      <c r="N13" s="417"/>
      <c r="O13" s="417"/>
      <c r="P13" s="417"/>
      <c r="Q13" s="418"/>
      <c r="R13" s="418"/>
      <c r="S13" s="418"/>
      <c r="T13" s="418"/>
      <c r="U13" s="344"/>
      <c r="V13" s="344"/>
      <c r="W13" s="344"/>
      <c r="X13" s="344"/>
      <c r="Y13" s="344"/>
      <c r="Z13" s="344"/>
      <c r="AA13" s="344"/>
      <c r="AB13" s="345"/>
      <c r="AC13" s="346"/>
      <c r="AD13" s="419"/>
    </row>
    <row r="14" spans="1:31" s="406" customFormat="1" ht="16.5" customHeight="1" x14ac:dyDescent="0.5">
      <c r="A14" s="374"/>
      <c r="B14" s="369"/>
      <c r="C14" s="370"/>
      <c r="D14" s="371"/>
      <c r="E14" s="372"/>
      <c r="F14" s="373"/>
      <c r="G14" s="373"/>
      <c r="H14" s="373"/>
      <c r="I14" s="440"/>
      <c r="J14" s="410"/>
      <c r="K14" s="341"/>
      <c r="L14" s="416"/>
      <c r="M14" s="420"/>
      <c r="N14" s="421"/>
      <c r="O14" s="421"/>
      <c r="P14" s="421"/>
      <c r="Q14" s="422"/>
      <c r="R14" s="422"/>
      <c r="S14" s="422"/>
      <c r="T14" s="422"/>
      <c r="U14" s="345"/>
      <c r="V14" s="345"/>
      <c r="W14" s="345"/>
      <c r="X14" s="345"/>
      <c r="Y14" s="345"/>
      <c r="Z14" s="345"/>
      <c r="AA14" s="345"/>
      <c r="AB14" s="345"/>
      <c r="AC14" s="346"/>
      <c r="AD14" s="419"/>
    </row>
    <row r="15" spans="1:31" s="406" customFormat="1" ht="16.149999999999999" customHeight="1" x14ac:dyDescent="0.5">
      <c r="A15" s="368"/>
      <c r="B15" s="441"/>
      <c r="C15" s="370"/>
      <c r="D15" s="371"/>
      <c r="E15" s="372"/>
      <c r="F15" s="373"/>
      <c r="G15" s="373"/>
      <c r="H15" s="373"/>
      <c r="I15" s="440"/>
      <c r="J15" s="410"/>
      <c r="K15" s="341"/>
      <c r="L15" s="416"/>
      <c r="M15" s="420"/>
      <c r="N15" s="421"/>
      <c r="O15" s="421"/>
      <c r="P15" s="421"/>
      <c r="Q15" s="422"/>
      <c r="R15" s="422"/>
      <c r="S15" s="422"/>
      <c r="T15" s="422"/>
      <c r="U15" s="345"/>
      <c r="V15" s="345"/>
      <c r="W15" s="345"/>
      <c r="X15" s="345"/>
      <c r="Y15" s="345"/>
      <c r="Z15" s="345"/>
      <c r="AA15" s="345"/>
      <c r="AB15" s="345"/>
      <c r="AC15" s="346"/>
      <c r="AD15" s="419"/>
    </row>
    <row r="16" spans="1:31" s="406" customFormat="1" ht="16.149999999999999" customHeight="1" x14ac:dyDescent="0.5">
      <c r="A16" s="375"/>
      <c r="B16" s="376"/>
      <c r="C16" s="359"/>
      <c r="D16" s="360"/>
      <c r="E16" s="361"/>
      <c r="F16" s="362"/>
      <c r="G16" s="362"/>
      <c r="H16" s="359"/>
      <c r="I16" s="442"/>
      <c r="J16" s="442"/>
      <c r="K16" s="377"/>
      <c r="L16" s="430"/>
      <c r="M16" s="431"/>
      <c r="N16" s="432"/>
      <c r="O16" s="432"/>
      <c r="P16" s="432"/>
      <c r="Q16" s="433"/>
      <c r="R16" s="433"/>
      <c r="S16" s="433"/>
      <c r="T16" s="433"/>
      <c r="U16" s="434"/>
      <c r="V16" s="434"/>
      <c r="W16" s="434"/>
      <c r="X16" s="434"/>
      <c r="Y16" s="434"/>
      <c r="Z16" s="434"/>
      <c r="AA16" s="434"/>
      <c r="AB16" s="434"/>
      <c r="AC16" s="435"/>
      <c r="AD16" s="436"/>
    </row>
    <row r="17" spans="1:30" s="406" customFormat="1" ht="16.149999999999999" customHeight="1" x14ac:dyDescent="0.5">
      <c r="A17" s="332"/>
      <c r="B17" s="443"/>
      <c r="C17" s="444"/>
      <c r="D17" s="445"/>
      <c r="E17" s="446"/>
      <c r="F17" s="447"/>
      <c r="G17" s="447"/>
      <c r="H17" s="447"/>
      <c r="I17" s="448"/>
      <c r="J17" s="448"/>
      <c r="K17" s="449"/>
      <c r="L17" s="411"/>
      <c r="M17" s="412"/>
      <c r="N17" s="412"/>
      <c r="O17" s="412"/>
      <c r="P17" s="412"/>
      <c r="Q17" s="413"/>
      <c r="R17" s="413"/>
      <c r="S17" s="413"/>
      <c r="T17" s="413"/>
      <c r="U17" s="339"/>
      <c r="V17" s="339"/>
      <c r="W17" s="339"/>
      <c r="X17" s="339"/>
      <c r="Y17" s="339"/>
      <c r="Z17" s="339"/>
      <c r="AA17" s="339"/>
      <c r="AB17" s="339"/>
      <c r="AC17" s="340"/>
      <c r="AD17" s="414"/>
    </row>
    <row r="18" spans="1:30" s="406" customFormat="1" ht="16.149999999999999" customHeight="1" x14ac:dyDescent="0.5">
      <c r="A18" s="368"/>
      <c r="B18" s="450"/>
      <c r="C18" s="451"/>
      <c r="D18" s="452"/>
      <c r="E18" s="453"/>
      <c r="F18" s="454"/>
      <c r="G18" s="454"/>
      <c r="H18" s="454"/>
      <c r="I18" s="455"/>
      <c r="J18" s="455"/>
      <c r="K18" s="456"/>
      <c r="L18" s="416"/>
      <c r="M18" s="417"/>
      <c r="N18" s="417"/>
      <c r="O18" s="417"/>
      <c r="P18" s="417"/>
      <c r="Q18" s="418"/>
      <c r="R18" s="418"/>
      <c r="S18" s="418"/>
      <c r="T18" s="418"/>
      <c r="U18" s="344"/>
      <c r="V18" s="344"/>
      <c r="W18" s="344"/>
      <c r="X18" s="344"/>
      <c r="Y18" s="344"/>
      <c r="Z18" s="344"/>
      <c r="AA18" s="344"/>
      <c r="AB18" s="345"/>
      <c r="AC18" s="346"/>
      <c r="AD18" s="419"/>
    </row>
    <row r="19" spans="1:30" s="406" customFormat="1" ht="16.149999999999999" customHeight="1" x14ac:dyDescent="0.5">
      <c r="A19" s="374"/>
      <c r="B19" s="457"/>
      <c r="C19" s="458"/>
      <c r="D19" s="459"/>
      <c r="E19" s="460"/>
      <c r="F19" s="461"/>
      <c r="G19" s="461"/>
      <c r="H19" s="461"/>
      <c r="I19" s="462"/>
      <c r="J19" s="462"/>
      <c r="K19" s="368"/>
      <c r="L19" s="416"/>
      <c r="M19" s="420"/>
      <c r="N19" s="421"/>
      <c r="O19" s="421"/>
      <c r="P19" s="421"/>
      <c r="Q19" s="422"/>
      <c r="R19" s="422"/>
      <c r="S19" s="422"/>
      <c r="T19" s="422"/>
      <c r="U19" s="345"/>
      <c r="V19" s="345"/>
      <c r="W19" s="345"/>
      <c r="X19" s="345"/>
      <c r="Y19" s="345"/>
      <c r="Z19" s="345"/>
      <c r="AA19" s="345"/>
      <c r="AB19" s="345"/>
      <c r="AC19" s="346"/>
      <c r="AD19" s="419"/>
    </row>
    <row r="20" spans="1:30" s="406" customFormat="1" ht="16.149999999999999" customHeight="1" x14ac:dyDescent="0.5">
      <c r="A20" s="368"/>
      <c r="B20" s="457"/>
      <c r="C20" s="458"/>
      <c r="D20" s="463"/>
      <c r="E20" s="460"/>
      <c r="F20" s="461"/>
      <c r="G20" s="461"/>
      <c r="H20" s="461"/>
      <c r="I20" s="462"/>
      <c r="J20" s="462"/>
      <c r="K20" s="368"/>
      <c r="L20" s="416"/>
      <c r="M20" s="420"/>
      <c r="N20" s="421"/>
      <c r="O20" s="421"/>
      <c r="P20" s="421"/>
      <c r="Q20" s="422"/>
      <c r="R20" s="422"/>
      <c r="S20" s="422"/>
      <c r="T20" s="422"/>
      <c r="U20" s="345"/>
      <c r="V20" s="345"/>
      <c r="W20" s="345"/>
      <c r="X20" s="345"/>
      <c r="Y20" s="345"/>
      <c r="Z20" s="345"/>
      <c r="AA20" s="345"/>
      <c r="AB20" s="345"/>
      <c r="AC20" s="346"/>
      <c r="AD20" s="419"/>
    </row>
    <row r="21" spans="1:30" s="406" customFormat="1" ht="16.149999999999999" customHeight="1" x14ac:dyDescent="0.5">
      <c r="A21" s="375"/>
      <c r="B21" s="464"/>
      <c r="C21" s="465"/>
      <c r="D21" s="466"/>
      <c r="E21" s="467"/>
      <c r="F21" s="468"/>
      <c r="G21" s="468"/>
      <c r="H21" s="468"/>
      <c r="I21" s="469"/>
      <c r="J21" s="469"/>
      <c r="K21" s="470"/>
      <c r="L21" s="430"/>
      <c r="M21" s="431"/>
      <c r="N21" s="432"/>
      <c r="O21" s="432"/>
      <c r="P21" s="432"/>
      <c r="Q21" s="433"/>
      <c r="R21" s="433"/>
      <c r="S21" s="433"/>
      <c r="T21" s="433"/>
      <c r="U21" s="434"/>
      <c r="V21" s="434"/>
      <c r="W21" s="434"/>
      <c r="X21" s="434"/>
      <c r="Y21" s="434"/>
      <c r="Z21" s="434"/>
      <c r="AA21" s="434"/>
      <c r="AB21" s="434"/>
      <c r="AC21" s="435"/>
      <c r="AD21" s="436"/>
    </row>
    <row r="22" spans="1:30" s="406" customFormat="1" ht="16.149999999999999" customHeight="1" x14ac:dyDescent="0.5">
      <c r="A22" s="332"/>
      <c r="B22" s="471"/>
      <c r="C22" s="472"/>
      <c r="D22" s="473"/>
      <c r="E22" s="474"/>
      <c r="F22" s="475"/>
      <c r="G22" s="475"/>
      <c r="H22" s="475"/>
      <c r="I22" s="476"/>
      <c r="J22" s="477"/>
      <c r="K22" s="478"/>
      <c r="L22" s="411"/>
      <c r="M22" s="412"/>
      <c r="N22" s="412"/>
      <c r="O22" s="412"/>
      <c r="P22" s="412"/>
      <c r="Q22" s="413"/>
      <c r="R22" s="413"/>
      <c r="S22" s="413"/>
      <c r="T22" s="413"/>
      <c r="U22" s="339"/>
      <c r="V22" s="339"/>
      <c r="W22" s="339"/>
      <c r="X22" s="339"/>
      <c r="Y22" s="339"/>
      <c r="Z22" s="339"/>
      <c r="AA22" s="339"/>
      <c r="AB22" s="339"/>
      <c r="AC22" s="340"/>
      <c r="AD22" s="414"/>
    </row>
    <row r="23" spans="1:30" s="406" customFormat="1" ht="16.149999999999999" customHeight="1" x14ac:dyDescent="0.5">
      <c r="A23" s="368"/>
      <c r="B23" s="479"/>
      <c r="C23" s="480"/>
      <c r="D23" s="481"/>
      <c r="E23" s="482"/>
      <c r="F23" s="483"/>
      <c r="G23" s="483"/>
      <c r="H23" s="483"/>
      <c r="I23" s="484"/>
      <c r="J23" s="484"/>
      <c r="K23" s="485"/>
      <c r="L23" s="416"/>
      <c r="M23" s="417"/>
      <c r="N23" s="417"/>
      <c r="O23" s="417"/>
      <c r="P23" s="417"/>
      <c r="Q23" s="418"/>
      <c r="R23" s="418"/>
      <c r="S23" s="418"/>
      <c r="T23" s="418"/>
      <c r="U23" s="344"/>
      <c r="V23" s="344"/>
      <c r="W23" s="344"/>
      <c r="X23" s="344"/>
      <c r="Y23" s="344"/>
      <c r="Z23" s="344"/>
      <c r="AA23" s="344"/>
      <c r="AB23" s="345"/>
      <c r="AC23" s="346"/>
      <c r="AD23" s="419"/>
    </row>
    <row r="24" spans="1:30" s="406" customFormat="1" ht="16.149999999999999" customHeight="1" x14ac:dyDescent="0.5">
      <c r="A24" s="374"/>
      <c r="B24" s="479"/>
      <c r="C24" s="480"/>
      <c r="D24" s="481"/>
      <c r="E24" s="482"/>
      <c r="F24" s="483"/>
      <c r="G24" s="483"/>
      <c r="H24" s="483"/>
      <c r="I24" s="484"/>
      <c r="J24" s="484"/>
      <c r="K24" s="485"/>
      <c r="L24" s="416"/>
      <c r="M24" s="420"/>
      <c r="N24" s="421"/>
      <c r="O24" s="421"/>
      <c r="P24" s="421"/>
      <c r="Q24" s="422"/>
      <c r="R24" s="422"/>
      <c r="S24" s="422"/>
      <c r="T24" s="422"/>
      <c r="U24" s="345"/>
      <c r="V24" s="345"/>
      <c r="W24" s="345"/>
      <c r="X24" s="345"/>
      <c r="Y24" s="345"/>
      <c r="Z24" s="345"/>
      <c r="AA24" s="345"/>
      <c r="AB24" s="345"/>
      <c r="AC24" s="346"/>
      <c r="AD24" s="419"/>
    </row>
    <row r="25" spans="1:30" s="406" customFormat="1" ht="16.149999999999999" customHeight="1" x14ac:dyDescent="0.5">
      <c r="A25" s="368"/>
      <c r="B25" s="479"/>
      <c r="C25" s="480"/>
      <c r="D25" s="481"/>
      <c r="E25" s="482"/>
      <c r="F25" s="483"/>
      <c r="G25" s="483"/>
      <c r="H25" s="483"/>
      <c r="I25" s="484"/>
      <c r="J25" s="484"/>
      <c r="K25" s="485"/>
      <c r="L25" s="416"/>
      <c r="M25" s="420"/>
      <c r="N25" s="421"/>
      <c r="O25" s="421"/>
      <c r="P25" s="421"/>
      <c r="Q25" s="422"/>
      <c r="R25" s="422"/>
      <c r="S25" s="422"/>
      <c r="T25" s="422"/>
      <c r="U25" s="345"/>
      <c r="V25" s="345"/>
      <c r="W25" s="345"/>
      <c r="X25" s="345"/>
      <c r="Y25" s="345"/>
      <c r="Z25" s="345"/>
      <c r="AA25" s="345"/>
      <c r="AB25" s="345"/>
      <c r="AC25" s="346"/>
      <c r="AD25" s="419"/>
    </row>
    <row r="26" spans="1:30" s="406" customFormat="1" ht="16.350000000000001" customHeight="1" x14ac:dyDescent="0.5">
      <c r="A26" s="375"/>
      <c r="B26" s="464"/>
      <c r="C26" s="465"/>
      <c r="D26" s="466"/>
      <c r="E26" s="467"/>
      <c r="F26" s="468"/>
      <c r="G26" s="468"/>
      <c r="H26" s="468"/>
      <c r="I26" s="469"/>
      <c r="J26" s="469"/>
      <c r="K26" s="470"/>
      <c r="L26" s="430"/>
      <c r="M26" s="431"/>
      <c r="N26" s="432"/>
      <c r="O26" s="432"/>
      <c r="P26" s="432"/>
      <c r="Q26" s="433"/>
      <c r="R26" s="433"/>
      <c r="S26" s="433"/>
      <c r="T26" s="433"/>
      <c r="U26" s="434"/>
      <c r="V26" s="434"/>
      <c r="W26" s="434"/>
      <c r="X26" s="434"/>
      <c r="Y26" s="434"/>
      <c r="Z26" s="434"/>
      <c r="AA26" s="434"/>
      <c r="AB26" s="434"/>
      <c r="AC26" s="435"/>
      <c r="AD26" s="436"/>
    </row>
    <row r="27" spans="1:30" s="406" customFormat="1" ht="16.149999999999999" customHeight="1" x14ac:dyDescent="0.5">
      <c r="A27" s="332"/>
      <c r="B27" s="471"/>
      <c r="C27" s="486"/>
      <c r="D27" s="487"/>
      <c r="E27" s="488"/>
      <c r="F27" s="367"/>
      <c r="G27" s="367"/>
      <c r="H27" s="367"/>
      <c r="I27" s="476"/>
      <c r="J27" s="477"/>
      <c r="K27" s="478"/>
      <c r="L27" s="411"/>
      <c r="M27" s="412"/>
      <c r="N27" s="412"/>
      <c r="O27" s="412"/>
      <c r="P27" s="412"/>
      <c r="Q27" s="413"/>
      <c r="R27" s="413"/>
      <c r="S27" s="413"/>
      <c r="T27" s="413"/>
      <c r="U27" s="339"/>
      <c r="V27" s="339"/>
      <c r="W27" s="339"/>
      <c r="X27" s="339"/>
      <c r="Y27" s="339"/>
      <c r="Z27" s="339"/>
      <c r="AA27" s="339"/>
      <c r="AB27" s="339"/>
      <c r="AC27" s="340"/>
      <c r="AD27" s="414"/>
    </row>
    <row r="28" spans="1:30" s="406" customFormat="1" ht="16.149999999999999" customHeight="1" x14ac:dyDescent="0.5">
      <c r="A28" s="368"/>
      <c r="B28" s="479"/>
      <c r="C28" s="480"/>
      <c r="D28" s="481"/>
      <c r="E28" s="482"/>
      <c r="F28" s="483"/>
      <c r="G28" s="483"/>
      <c r="H28" s="483"/>
      <c r="I28" s="484"/>
      <c r="J28" s="484"/>
      <c r="K28" s="485"/>
      <c r="L28" s="416"/>
      <c r="M28" s="417"/>
      <c r="N28" s="417"/>
      <c r="O28" s="417"/>
      <c r="P28" s="417"/>
      <c r="Q28" s="418"/>
      <c r="R28" s="418"/>
      <c r="S28" s="418"/>
      <c r="T28" s="418"/>
      <c r="U28" s="344"/>
      <c r="V28" s="344"/>
      <c r="W28" s="344"/>
      <c r="X28" s="344"/>
      <c r="Y28" s="344"/>
      <c r="Z28" s="344"/>
      <c r="AA28" s="344"/>
      <c r="AB28" s="345"/>
      <c r="AC28" s="346"/>
      <c r="AD28" s="419"/>
    </row>
    <row r="29" spans="1:30" s="406" customFormat="1" ht="16.149999999999999" customHeight="1" x14ac:dyDescent="0.5">
      <c r="A29" s="374"/>
      <c r="B29" s="479"/>
      <c r="C29" s="480"/>
      <c r="D29" s="481"/>
      <c r="E29" s="482"/>
      <c r="F29" s="483"/>
      <c r="G29" s="483"/>
      <c r="H29" s="483"/>
      <c r="I29" s="484"/>
      <c r="J29" s="484"/>
      <c r="K29" s="485"/>
      <c r="L29" s="416"/>
      <c r="M29" s="420"/>
      <c r="N29" s="421"/>
      <c r="O29" s="421"/>
      <c r="P29" s="421"/>
      <c r="Q29" s="422"/>
      <c r="R29" s="422"/>
      <c r="S29" s="422"/>
      <c r="T29" s="422"/>
      <c r="U29" s="345"/>
      <c r="V29" s="345"/>
      <c r="W29" s="345"/>
      <c r="X29" s="345"/>
      <c r="Y29" s="345"/>
      <c r="Z29" s="345"/>
      <c r="AA29" s="345"/>
      <c r="AB29" s="345"/>
      <c r="AC29" s="346"/>
      <c r="AD29" s="419"/>
    </row>
    <row r="30" spans="1:30" s="406" customFormat="1" ht="16.149999999999999" customHeight="1" x14ac:dyDescent="0.5">
      <c r="A30" s="368"/>
      <c r="B30" s="479"/>
      <c r="C30" s="480"/>
      <c r="D30" s="481"/>
      <c r="E30" s="482"/>
      <c r="F30" s="483"/>
      <c r="G30" s="483"/>
      <c r="H30" s="483"/>
      <c r="I30" s="484"/>
      <c r="J30" s="484"/>
      <c r="K30" s="485"/>
      <c r="L30" s="416"/>
      <c r="M30" s="420"/>
      <c r="N30" s="421"/>
      <c r="O30" s="421"/>
      <c r="P30" s="421"/>
      <c r="Q30" s="422"/>
      <c r="R30" s="422"/>
      <c r="S30" s="422"/>
      <c r="T30" s="422"/>
      <c r="U30" s="345"/>
      <c r="V30" s="345"/>
      <c r="W30" s="345"/>
      <c r="X30" s="345"/>
      <c r="Y30" s="345"/>
      <c r="Z30" s="345"/>
      <c r="AA30" s="345"/>
      <c r="AB30" s="345"/>
      <c r="AC30" s="346"/>
      <c r="AD30" s="419"/>
    </row>
    <row r="31" spans="1:30" s="406" customFormat="1" ht="16.149999999999999" customHeight="1" x14ac:dyDescent="0.5">
      <c r="A31" s="375"/>
      <c r="B31" s="464"/>
      <c r="C31" s="465"/>
      <c r="D31" s="466"/>
      <c r="E31" s="467"/>
      <c r="F31" s="468"/>
      <c r="G31" s="468"/>
      <c r="H31" s="468"/>
      <c r="I31" s="469"/>
      <c r="J31" s="469"/>
      <c r="K31" s="470"/>
      <c r="L31" s="430"/>
      <c r="M31" s="431"/>
      <c r="N31" s="432"/>
      <c r="O31" s="432"/>
      <c r="P31" s="432"/>
      <c r="Q31" s="433"/>
      <c r="R31" s="433"/>
      <c r="S31" s="433"/>
      <c r="T31" s="433"/>
      <c r="U31" s="434"/>
      <c r="V31" s="434"/>
      <c r="W31" s="434"/>
      <c r="X31" s="434"/>
      <c r="Y31" s="434"/>
      <c r="Z31" s="434"/>
      <c r="AA31" s="434"/>
      <c r="AB31" s="434"/>
      <c r="AC31" s="435"/>
      <c r="AD31" s="436"/>
    </row>
    <row r="32" spans="1:30" s="406" customFormat="1" ht="10.9" customHeight="1" x14ac:dyDescent="0.5">
      <c r="A32" s="489"/>
      <c r="B32" s="490"/>
      <c r="C32" s="491"/>
      <c r="D32" s="492"/>
      <c r="E32" s="492"/>
      <c r="F32" s="491"/>
      <c r="G32" s="492"/>
      <c r="H32" s="492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93"/>
      <c r="V32" s="493"/>
      <c r="W32" s="493"/>
      <c r="X32" s="493"/>
      <c r="Y32" s="493"/>
      <c r="Z32" s="493"/>
      <c r="AA32" s="493"/>
      <c r="AB32" s="493"/>
      <c r="AC32" s="493"/>
      <c r="AD32" s="494"/>
    </row>
    <row r="33" spans="1:31" s="406" customFormat="1" ht="16.149999999999999" customHeight="1" x14ac:dyDescent="0.5">
      <c r="A33" s="495"/>
      <c r="B33" s="496" t="s">
        <v>24</v>
      </c>
      <c r="C33" s="497"/>
      <c r="D33" s="497">
        <f>H33+L33</f>
        <v>2</v>
      </c>
      <c r="E33" s="498" t="s">
        <v>6</v>
      </c>
      <c r="G33" s="496" t="s">
        <v>11</v>
      </c>
      <c r="H33" s="497">
        <f>COUNTIF($C$7:$C$32,"ช")</f>
        <v>2</v>
      </c>
      <c r="I33" s="499" t="s">
        <v>6</v>
      </c>
      <c r="J33" s="499"/>
      <c r="K33" s="499" t="s">
        <v>7</v>
      </c>
      <c r="L33" s="589">
        <f>COUNTIF($C$7:$C$32,"ญ")</f>
        <v>0</v>
      </c>
      <c r="M33" s="589"/>
      <c r="N33" s="499"/>
      <c r="O33" s="499" t="s">
        <v>6</v>
      </c>
      <c r="T33" s="497"/>
      <c r="U33" s="495"/>
      <c r="V33" s="500" t="s">
        <v>50</v>
      </c>
      <c r="AD33" s="495"/>
    </row>
    <row r="34" spans="1:31" s="406" customFormat="1" ht="17.100000000000001" hidden="1" customHeight="1" x14ac:dyDescent="0.5">
      <c r="A34" s="501"/>
      <c r="B34" s="502"/>
      <c r="C34" s="502"/>
      <c r="D34" s="503"/>
      <c r="E34" s="503"/>
      <c r="F34" s="502"/>
      <c r="G34" s="503"/>
      <c r="H34" s="503"/>
      <c r="I34" s="503"/>
      <c r="J34" s="503"/>
      <c r="K34" s="503"/>
      <c r="L34" s="503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</row>
    <row r="35" spans="1:31" ht="15" hidden="1" customHeight="1" x14ac:dyDescent="0.5">
      <c r="A35" s="501"/>
      <c r="B35" s="502"/>
      <c r="C35" s="504"/>
      <c r="D35" s="502" t="s">
        <v>13</v>
      </c>
      <c r="E35" s="502">
        <f>COUNTIF($I$7:$I$32,"แดง")</f>
        <v>1</v>
      </c>
      <c r="F35" s="502"/>
      <c r="G35" s="502"/>
      <c r="H35" s="502"/>
      <c r="I35" s="505"/>
      <c r="J35" s="505"/>
      <c r="K35" s="505"/>
      <c r="L35" s="505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</row>
    <row r="36" spans="1:31" ht="15" hidden="1" customHeight="1" x14ac:dyDescent="0.5">
      <c r="A36" s="501"/>
      <c r="B36" s="502"/>
      <c r="C36" s="504"/>
      <c r="D36" s="502" t="s">
        <v>14</v>
      </c>
      <c r="E36" s="502">
        <f>COUNTIF($I$7:$I$32,"เหลือง")</f>
        <v>0</v>
      </c>
      <c r="F36" s="502"/>
      <c r="G36" s="502"/>
      <c r="H36" s="502"/>
      <c r="I36" s="505"/>
      <c r="J36" s="505"/>
      <c r="K36" s="505"/>
      <c r="L36" s="505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</row>
    <row r="37" spans="1:31" ht="15" hidden="1" customHeight="1" x14ac:dyDescent="0.5">
      <c r="A37" s="501"/>
      <c r="B37" s="502"/>
      <c r="C37" s="504"/>
      <c r="D37" s="502" t="s">
        <v>15</v>
      </c>
      <c r="E37" s="502">
        <f>COUNTIF($I$7:$I$32,"น้ำเงิน")</f>
        <v>0</v>
      </c>
      <c r="F37" s="502"/>
      <c r="G37" s="502"/>
      <c r="H37" s="502"/>
      <c r="I37" s="505"/>
      <c r="J37" s="505"/>
      <c r="K37" s="505"/>
      <c r="L37" s="505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</row>
    <row r="38" spans="1:31" ht="15" hidden="1" customHeight="1" x14ac:dyDescent="0.5">
      <c r="A38" s="501"/>
      <c r="B38" s="502"/>
      <c r="C38" s="504"/>
      <c r="D38" s="502" t="s">
        <v>16</v>
      </c>
      <c r="E38" s="502">
        <f>COUNTIF($I$7:$I$32,"ม่วง")</f>
        <v>1</v>
      </c>
      <c r="F38" s="502"/>
      <c r="G38" s="502"/>
      <c r="H38" s="502"/>
      <c r="I38" s="505"/>
      <c r="J38" s="505"/>
      <c r="K38" s="505"/>
      <c r="L38" s="505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1"/>
    </row>
    <row r="39" spans="1:31" ht="15" hidden="1" customHeight="1" x14ac:dyDescent="0.5">
      <c r="A39" s="501"/>
      <c r="B39" s="502"/>
      <c r="C39" s="504"/>
      <c r="D39" s="502" t="s">
        <v>17</v>
      </c>
      <c r="E39" s="502">
        <f>COUNTIF($I$7:$I$32,"ฟ้า")</f>
        <v>0</v>
      </c>
      <c r="F39" s="502"/>
      <c r="G39" s="502"/>
      <c r="H39" s="502"/>
      <c r="I39" s="505"/>
      <c r="J39" s="505"/>
      <c r="K39" s="505"/>
      <c r="L39" s="505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501"/>
    </row>
    <row r="40" spans="1:31" ht="15" hidden="1" customHeight="1" x14ac:dyDescent="0.5">
      <c r="A40" s="501"/>
      <c r="B40" s="502"/>
      <c r="C40" s="504"/>
      <c r="D40" s="502" t="s">
        <v>5</v>
      </c>
      <c r="E40" s="502">
        <f>SUM(E35:E39)</f>
        <v>2</v>
      </c>
      <c r="F40" s="502"/>
      <c r="G40" s="502"/>
      <c r="H40" s="502"/>
      <c r="I40" s="505"/>
      <c r="J40" s="505"/>
      <c r="K40" s="505"/>
      <c r="L40" s="505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  <c r="AD40" s="501"/>
      <c r="AE40" s="501"/>
    </row>
    <row r="41" spans="1:31" ht="15" customHeight="1" x14ac:dyDescent="0.5">
      <c r="B41" s="506"/>
      <c r="C41" s="502"/>
      <c r="D41" s="507"/>
      <c r="E41" s="507"/>
      <c r="F41" s="502"/>
      <c r="G41" s="507"/>
      <c r="H41" s="507"/>
      <c r="I41" s="505"/>
      <c r="J41" s="505"/>
      <c r="K41" s="505"/>
      <c r="L41" s="505"/>
    </row>
    <row r="42" spans="1:31" ht="15" customHeight="1" x14ac:dyDescent="0.5">
      <c r="B42" s="506"/>
      <c r="C42" s="502"/>
      <c r="D42" s="507"/>
      <c r="E42" s="507"/>
      <c r="F42" s="502"/>
      <c r="G42" s="507"/>
      <c r="H42" s="507"/>
      <c r="I42" s="505"/>
      <c r="J42" s="505"/>
      <c r="K42" s="505"/>
      <c r="L42" s="505"/>
    </row>
    <row r="43" spans="1:31" ht="15" customHeight="1" x14ac:dyDescent="0.5">
      <c r="B43" s="506"/>
      <c r="C43" s="508"/>
      <c r="D43" s="509"/>
      <c r="E43" s="509"/>
      <c r="F43" s="508"/>
      <c r="G43" s="509"/>
      <c r="H43" s="509"/>
      <c r="I43" s="505"/>
      <c r="J43" s="505"/>
      <c r="K43" s="505"/>
      <c r="L43" s="505"/>
    </row>
    <row r="44" spans="1:31" ht="15" customHeight="1" x14ac:dyDescent="0.5">
      <c r="B44" s="506"/>
      <c r="C44" s="502"/>
      <c r="D44" s="507"/>
      <c r="E44" s="507"/>
      <c r="F44" s="502"/>
      <c r="G44" s="507"/>
      <c r="H44" s="507"/>
      <c r="I44" s="505"/>
      <c r="J44" s="505"/>
      <c r="K44" s="505"/>
      <c r="L44" s="505"/>
    </row>
    <row r="45" spans="1:31" ht="15" customHeight="1" x14ac:dyDescent="0.5">
      <c r="B45" s="506"/>
      <c r="C45" s="502"/>
      <c r="D45" s="507"/>
      <c r="E45" s="507"/>
      <c r="F45" s="502"/>
      <c r="G45" s="507"/>
      <c r="H45" s="507"/>
      <c r="I45" s="505"/>
      <c r="J45" s="505"/>
      <c r="K45" s="505"/>
      <c r="L45" s="505"/>
    </row>
  </sheetData>
  <mergeCells count="12">
    <mergeCell ref="H5:H6"/>
    <mergeCell ref="I5:I6"/>
    <mergeCell ref="J5:K5"/>
    <mergeCell ref="L5:AD6"/>
    <mergeCell ref="L33:M33"/>
    <mergeCell ref="G5:G6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zoomScaleNormal="100" workbookViewId="0">
      <selection activeCell="B25" sqref="B25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9" hidden="1" customWidth="1"/>
    <col min="12" max="12" width="11.85546875" style="539" hidden="1" customWidth="1"/>
    <col min="13" max="13" width="9" style="539" hidden="1" customWidth="1"/>
    <col min="14" max="14" width="8.85546875" style="539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36" t="s">
        <v>44</v>
      </c>
      <c r="B1" s="636"/>
      <c r="C1" s="636"/>
      <c r="D1" s="637" t="str">
        <f>'6-1'!E1</f>
        <v xml:space="preserve">      ภาคเรียนที่ 2  ปีการศึกษา 2568</v>
      </c>
      <c r="E1" s="637"/>
      <c r="F1" s="637"/>
      <c r="G1" s="637"/>
      <c r="H1" s="637"/>
      <c r="I1" s="637"/>
    </row>
    <row r="2" spans="1:20" s="210" customFormat="1" ht="21" customHeight="1" x14ac:dyDescent="0.4">
      <c r="A2" s="651" t="s">
        <v>10</v>
      </c>
      <c r="B2" s="653" t="s">
        <v>19</v>
      </c>
      <c r="C2" s="638" t="s">
        <v>20</v>
      </c>
      <c r="D2" s="655"/>
      <c r="E2" s="651" t="s">
        <v>5</v>
      </c>
      <c r="F2" s="644" t="s">
        <v>22</v>
      </c>
      <c r="G2" s="638" t="s">
        <v>18</v>
      </c>
      <c r="H2" s="639"/>
      <c r="I2" s="640"/>
      <c r="K2" s="540"/>
      <c r="L2" s="541"/>
      <c r="M2" s="540"/>
      <c r="N2" s="540"/>
      <c r="O2" s="215"/>
      <c r="P2" s="218"/>
    </row>
    <row r="3" spans="1:20" s="210" customFormat="1" ht="21" customHeight="1" thickBot="1" x14ac:dyDescent="0.45">
      <c r="A3" s="652"/>
      <c r="B3" s="654"/>
      <c r="C3" s="211" t="s">
        <v>11</v>
      </c>
      <c r="D3" s="212" t="s">
        <v>12</v>
      </c>
      <c r="E3" s="652"/>
      <c r="F3" s="645"/>
      <c r="G3" s="641"/>
      <c r="H3" s="642"/>
      <c r="I3" s="643"/>
      <c r="K3" s="540"/>
      <c r="L3" s="541"/>
      <c r="M3" s="540"/>
      <c r="N3" s="540"/>
      <c r="O3" s="215"/>
      <c r="P3" s="218"/>
    </row>
    <row r="4" spans="1:20" s="213" customFormat="1" ht="18" customHeight="1" x14ac:dyDescent="0.35">
      <c r="A4" s="606" t="s">
        <v>27</v>
      </c>
      <c r="B4" s="381" t="s">
        <v>83</v>
      </c>
      <c r="C4" s="608">
        <f>'6-1'!I48</f>
        <v>10</v>
      </c>
      <c r="D4" s="656">
        <f>'6-1'!O48</f>
        <v>24</v>
      </c>
      <c r="E4" s="646">
        <f t="shared" ref="E4:E26" si="0">SUM(C4:D4)</f>
        <v>34</v>
      </c>
      <c r="F4" s="647">
        <v>141</v>
      </c>
      <c r="G4" s="650" t="s">
        <v>13</v>
      </c>
      <c r="H4" s="659">
        <f>'6-1'!E50+'6-2'!E47+'6-3'!E40+'6-4'!E46+'6-5'!E50+'6-6'!E50+'6-7'!E50+'6-8'!E50+'6-9'!E50+'6-10'!E54+'6-11'!E54+'6-12'!E47+'6-14'!E49</f>
        <v>90</v>
      </c>
      <c r="I4" s="660" t="s">
        <v>6</v>
      </c>
      <c r="K4" s="542" t="s">
        <v>1001</v>
      </c>
      <c r="L4" s="543" t="s">
        <v>22</v>
      </c>
      <c r="M4" s="542" t="s">
        <v>11</v>
      </c>
      <c r="N4" s="542" t="s">
        <v>7</v>
      </c>
      <c r="O4" s="542" t="s">
        <v>5</v>
      </c>
      <c r="P4" s="218"/>
    </row>
    <row r="5" spans="1:20" s="213" customFormat="1" ht="18" customHeight="1" x14ac:dyDescent="0.35">
      <c r="A5" s="607"/>
      <c r="B5" s="382" t="s">
        <v>1003</v>
      </c>
      <c r="C5" s="592"/>
      <c r="D5" s="594"/>
      <c r="E5" s="599"/>
      <c r="F5" s="601"/>
      <c r="G5" s="605"/>
      <c r="H5" s="658"/>
      <c r="I5" s="649"/>
      <c r="K5" s="542" t="s">
        <v>27</v>
      </c>
      <c r="L5" s="544">
        <f>F4</f>
        <v>141</v>
      </c>
      <c r="M5" s="545">
        <f>C4</f>
        <v>10</v>
      </c>
      <c r="N5" s="544">
        <f>D4</f>
        <v>24</v>
      </c>
      <c r="O5" s="546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590" t="s">
        <v>28</v>
      </c>
      <c r="B6" s="383" t="s">
        <v>47</v>
      </c>
      <c r="C6" s="592">
        <f>'6-2'!I45</f>
        <v>16</v>
      </c>
      <c r="D6" s="594">
        <f>'6-2'!O45</f>
        <v>19</v>
      </c>
      <c r="E6" s="596">
        <f t="shared" si="0"/>
        <v>35</v>
      </c>
      <c r="F6" s="600">
        <v>142</v>
      </c>
      <c r="G6" s="604" t="s">
        <v>14</v>
      </c>
      <c r="H6" s="657">
        <f>'6-1'!E51+'6-2'!E48+'6-3'!E41+'6-4'!E47+'6-5'!E51+'6-6'!E51+'6-7'!E51+'6-8'!E51+'6-9'!E51+'6-10'!E55+'6-11'!E55+'6-12'!E48+'6-14'!E50</f>
        <v>83</v>
      </c>
      <c r="I6" s="648" t="s">
        <v>6</v>
      </c>
      <c r="J6" s="214"/>
      <c r="K6" s="542" t="s">
        <v>28</v>
      </c>
      <c r="L6" s="544">
        <f>F6</f>
        <v>142</v>
      </c>
      <c r="M6" s="545">
        <f>C6</f>
        <v>16</v>
      </c>
      <c r="N6" s="544">
        <f>D6</f>
        <v>19</v>
      </c>
      <c r="O6" s="546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07"/>
      <c r="B7" s="382" t="s">
        <v>962</v>
      </c>
      <c r="C7" s="592"/>
      <c r="D7" s="594"/>
      <c r="E7" s="599"/>
      <c r="F7" s="601"/>
      <c r="G7" s="605"/>
      <c r="H7" s="658"/>
      <c r="I7" s="649"/>
      <c r="J7" s="214"/>
      <c r="K7" s="542" t="s">
        <v>29</v>
      </c>
      <c r="L7" s="544">
        <f>F8</f>
        <v>132</v>
      </c>
      <c r="M7" s="545">
        <f>C8</f>
        <v>12</v>
      </c>
      <c r="N7" s="544">
        <f>D8</f>
        <v>15</v>
      </c>
      <c r="O7" s="546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590" t="s">
        <v>29</v>
      </c>
      <c r="B8" s="383" t="s">
        <v>58</v>
      </c>
      <c r="C8" s="592">
        <f>'6-3'!I38</f>
        <v>12</v>
      </c>
      <c r="D8" s="594">
        <f>'6-3'!O38</f>
        <v>15</v>
      </c>
      <c r="E8" s="596">
        <f t="shared" si="0"/>
        <v>27</v>
      </c>
      <c r="F8" s="600">
        <v>132</v>
      </c>
      <c r="G8" s="604" t="s">
        <v>15</v>
      </c>
      <c r="H8" s="657">
        <f>'6-1'!E52+'6-2'!E49+'6-3'!E42+'6-4'!E48+'6-5'!E52+'6-6'!E52+'6-7'!E52+'6-8'!E52+'6-9'!E52+'6-10'!E56+'6-11'!E56+'6-12'!E49+'6-14'!E51</f>
        <v>86</v>
      </c>
      <c r="I8" s="648" t="s">
        <v>6</v>
      </c>
      <c r="J8" s="214"/>
      <c r="K8" s="542" t="s">
        <v>30</v>
      </c>
      <c r="L8" s="544">
        <f>F10</f>
        <v>133</v>
      </c>
      <c r="M8" s="545">
        <f>C10</f>
        <v>18</v>
      </c>
      <c r="N8" s="544">
        <f>D10</f>
        <v>16</v>
      </c>
      <c r="O8" s="546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07"/>
      <c r="B9" s="384" t="s">
        <v>86</v>
      </c>
      <c r="C9" s="592"/>
      <c r="D9" s="594"/>
      <c r="E9" s="599"/>
      <c r="F9" s="601"/>
      <c r="G9" s="605"/>
      <c r="H9" s="658"/>
      <c r="I9" s="649"/>
      <c r="J9" s="214"/>
      <c r="K9" s="542" t="s">
        <v>31</v>
      </c>
      <c r="L9" s="544">
        <f>F12</f>
        <v>134</v>
      </c>
      <c r="M9" s="545">
        <f>C12</f>
        <v>19</v>
      </c>
      <c r="N9" s="544">
        <f>D12</f>
        <v>21</v>
      </c>
      <c r="O9" s="546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590" t="s">
        <v>30</v>
      </c>
      <c r="B10" s="382" t="s">
        <v>49</v>
      </c>
      <c r="C10" s="592">
        <f>'6-4'!I44</f>
        <v>18</v>
      </c>
      <c r="D10" s="594">
        <f>'6-4'!O44</f>
        <v>16</v>
      </c>
      <c r="E10" s="596">
        <f t="shared" si="0"/>
        <v>34</v>
      </c>
      <c r="F10" s="600">
        <v>133</v>
      </c>
      <c r="G10" s="604" t="s">
        <v>16</v>
      </c>
      <c r="H10" s="657">
        <f>'6-1'!E53+'6-2'!E50+'6-3'!E43+'6-4'!E49+'6-5'!E53+'6-6'!E53+'6-7'!E53+'6-8'!E53+'6-9'!E53+'6-10'!E57+'6-11'!E57+'6-12'!E50+'6-14'!E52</f>
        <v>85</v>
      </c>
      <c r="I10" s="648" t="s">
        <v>6</v>
      </c>
      <c r="K10" s="542" t="s">
        <v>32</v>
      </c>
      <c r="L10" s="544">
        <f>F14</f>
        <v>135</v>
      </c>
      <c r="M10" s="545">
        <f>C14</f>
        <v>19</v>
      </c>
      <c r="N10" s="544">
        <f>D14</f>
        <v>20</v>
      </c>
      <c r="O10" s="546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07"/>
      <c r="B11" s="382" t="s">
        <v>91</v>
      </c>
      <c r="C11" s="592"/>
      <c r="D11" s="594"/>
      <c r="E11" s="599"/>
      <c r="F11" s="601"/>
      <c r="G11" s="605"/>
      <c r="H11" s="658"/>
      <c r="I11" s="649"/>
      <c r="K11" s="542" t="s">
        <v>33</v>
      </c>
      <c r="L11" s="544">
        <f>F16</f>
        <v>125</v>
      </c>
      <c r="M11" s="545">
        <f>C16</f>
        <v>16</v>
      </c>
      <c r="N11" s="544">
        <f>D16</f>
        <v>22</v>
      </c>
      <c r="O11" s="546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590" t="s">
        <v>31</v>
      </c>
      <c r="B12" s="383" t="s">
        <v>59</v>
      </c>
      <c r="C12" s="592">
        <f>'6-5'!I48</f>
        <v>19</v>
      </c>
      <c r="D12" s="594">
        <f>'6-5'!O48</f>
        <v>21</v>
      </c>
      <c r="E12" s="596">
        <f>SUM(C12:D12)</f>
        <v>40</v>
      </c>
      <c r="F12" s="600">
        <v>134</v>
      </c>
      <c r="G12" s="604" t="s">
        <v>17</v>
      </c>
      <c r="H12" s="657">
        <f>'6-1'!E54+'6-2'!E51+'6-3'!E44+'6-4'!E50+'6-5'!E54+'6-6'!E54+'6-7'!E54+'6-8'!E54+'6-9'!E54+'6-10'!E58+'6-11'!E58+'6-12'!E51+'6-14'!E53</f>
        <v>86</v>
      </c>
      <c r="I12" s="648" t="s">
        <v>6</v>
      </c>
      <c r="K12" s="542" t="s">
        <v>34</v>
      </c>
      <c r="L12" s="544">
        <f>F18</f>
        <v>124</v>
      </c>
      <c r="M12" s="545">
        <f>C18</f>
        <v>18</v>
      </c>
      <c r="N12" s="544">
        <f>D18</f>
        <v>21</v>
      </c>
      <c r="O12" s="546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07"/>
      <c r="B13" s="384" t="s">
        <v>75</v>
      </c>
      <c r="C13" s="592"/>
      <c r="D13" s="594"/>
      <c r="E13" s="599"/>
      <c r="F13" s="601"/>
      <c r="G13" s="605"/>
      <c r="H13" s="658"/>
      <c r="I13" s="649"/>
      <c r="K13" s="542" t="s">
        <v>35</v>
      </c>
      <c r="L13" s="544">
        <f>F20</f>
        <v>123</v>
      </c>
      <c r="M13" s="545">
        <f>C20</f>
        <v>14</v>
      </c>
      <c r="N13" s="544">
        <f>D20</f>
        <v>23</v>
      </c>
      <c r="O13" s="546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590" t="s">
        <v>32</v>
      </c>
      <c r="B14" s="383" t="s">
        <v>84</v>
      </c>
      <c r="C14" s="592">
        <f>'6-6'!I48</f>
        <v>19</v>
      </c>
      <c r="D14" s="594">
        <f>'6-6'!O48</f>
        <v>20</v>
      </c>
      <c r="E14" s="596">
        <f t="shared" si="0"/>
        <v>39</v>
      </c>
      <c r="F14" s="661">
        <v>135</v>
      </c>
      <c r="G14" s="672" t="s">
        <v>5</v>
      </c>
      <c r="H14" s="674">
        <f>SUM(H4:H13)</f>
        <v>430</v>
      </c>
      <c r="I14" s="676" t="s">
        <v>6</v>
      </c>
      <c r="K14" s="542" t="s">
        <v>36</v>
      </c>
      <c r="L14" s="544">
        <f>F22</f>
        <v>122</v>
      </c>
      <c r="M14" s="545">
        <f>C22</f>
        <v>7</v>
      </c>
      <c r="N14" s="544">
        <f>D22</f>
        <v>33</v>
      </c>
      <c r="O14" s="546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07"/>
      <c r="B15" s="384" t="s">
        <v>965</v>
      </c>
      <c r="C15" s="592"/>
      <c r="D15" s="594"/>
      <c r="E15" s="599"/>
      <c r="F15" s="662"/>
      <c r="G15" s="673"/>
      <c r="H15" s="675"/>
      <c r="I15" s="677"/>
      <c r="K15" s="542" t="s">
        <v>37</v>
      </c>
      <c r="L15" s="544">
        <f>F24</f>
        <v>121</v>
      </c>
      <c r="M15" s="545">
        <f>C24</f>
        <v>14</v>
      </c>
      <c r="N15" s="544">
        <f>D24</f>
        <v>23</v>
      </c>
      <c r="O15" s="546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590" t="s">
        <v>33</v>
      </c>
      <c r="B16" s="385" t="s">
        <v>93</v>
      </c>
      <c r="C16" s="592">
        <f>'6-7'!I48</f>
        <v>16</v>
      </c>
      <c r="D16" s="594">
        <f>'6-7'!O48</f>
        <v>22</v>
      </c>
      <c r="E16" s="596">
        <f t="shared" si="0"/>
        <v>38</v>
      </c>
      <c r="F16" s="661">
        <v>125</v>
      </c>
      <c r="G16" s="619" t="s">
        <v>51</v>
      </c>
      <c r="H16" s="620"/>
      <c r="I16" s="621"/>
      <c r="K16" s="542" t="s">
        <v>38</v>
      </c>
      <c r="L16" s="544">
        <f>F26</f>
        <v>532</v>
      </c>
      <c r="M16" s="545">
        <f>C26</f>
        <v>7</v>
      </c>
      <c r="N16" s="544">
        <f>D26</f>
        <v>23</v>
      </c>
      <c r="O16" s="546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07"/>
      <c r="B17" s="384" t="s">
        <v>963</v>
      </c>
      <c r="C17" s="592"/>
      <c r="D17" s="594"/>
      <c r="E17" s="599"/>
      <c r="F17" s="662"/>
      <c r="G17" s="622"/>
      <c r="H17" s="623"/>
      <c r="I17" s="624"/>
      <c r="K17" s="542" t="s">
        <v>57</v>
      </c>
      <c r="L17" s="544">
        <f>F28</f>
        <v>533</v>
      </c>
      <c r="M17" s="545">
        <f>C28</f>
        <v>18</v>
      </c>
      <c r="N17" s="544">
        <f>D28</f>
        <v>15</v>
      </c>
      <c r="O17" s="546">
        <f>E28</f>
        <v>33</v>
      </c>
      <c r="P17" s="218"/>
    </row>
    <row r="18" spans="1:16" s="213" customFormat="1" ht="18" customHeight="1" x14ac:dyDescent="0.35">
      <c r="A18" s="590" t="s">
        <v>34</v>
      </c>
      <c r="B18" s="385" t="s">
        <v>964</v>
      </c>
      <c r="C18" s="592">
        <f>'6-8'!I48</f>
        <v>18</v>
      </c>
      <c r="D18" s="594">
        <f>'6-8'!O48</f>
        <v>21</v>
      </c>
      <c r="E18" s="596">
        <f t="shared" ref="E18" si="1">SUM(C18:D18)</f>
        <v>39</v>
      </c>
      <c r="F18" s="600">
        <v>124</v>
      </c>
      <c r="G18" s="625" t="s">
        <v>52</v>
      </c>
      <c r="H18" s="626"/>
      <c r="I18" s="627"/>
      <c r="J18" s="214"/>
      <c r="K18" s="542" t="s">
        <v>90</v>
      </c>
      <c r="L18" s="544" t="str">
        <f>F30</f>
        <v>พักการเรียน</v>
      </c>
      <c r="M18" s="545">
        <f>C30</f>
        <v>2</v>
      </c>
      <c r="N18" s="544">
        <f>D30</f>
        <v>0</v>
      </c>
      <c r="O18" s="546">
        <f>E30</f>
        <v>2</v>
      </c>
      <c r="P18" s="219"/>
    </row>
    <row r="19" spans="1:16" s="213" customFormat="1" ht="18" customHeight="1" x14ac:dyDescent="0.35">
      <c r="A19" s="607"/>
      <c r="B19" s="384" t="s">
        <v>85</v>
      </c>
      <c r="C19" s="592"/>
      <c r="D19" s="594"/>
      <c r="E19" s="599"/>
      <c r="F19" s="601"/>
      <c r="G19" s="625"/>
      <c r="H19" s="626"/>
      <c r="I19" s="627"/>
      <c r="J19" s="214"/>
      <c r="K19" s="538"/>
      <c r="L19" s="541"/>
      <c r="M19" s="538"/>
      <c r="N19" s="538"/>
      <c r="O19" s="259"/>
      <c r="P19" s="219"/>
    </row>
    <row r="20" spans="1:16" s="213" customFormat="1" ht="18" customHeight="1" x14ac:dyDescent="0.35">
      <c r="A20" s="590" t="s">
        <v>35</v>
      </c>
      <c r="B20" s="385" t="s">
        <v>48</v>
      </c>
      <c r="C20" s="592">
        <f>'6-9'!H48</f>
        <v>14</v>
      </c>
      <c r="D20" s="594">
        <f>'6-9'!O48</f>
        <v>23</v>
      </c>
      <c r="E20" s="596">
        <f t="shared" ref="E20" si="2">SUM(C20:D20)</f>
        <v>37</v>
      </c>
      <c r="F20" s="600">
        <v>123</v>
      </c>
      <c r="G20" s="591" t="s">
        <v>73</v>
      </c>
      <c r="H20" s="614"/>
      <c r="I20" s="615"/>
      <c r="J20" s="214"/>
      <c r="K20" s="538"/>
      <c r="L20" s="541"/>
      <c r="M20" s="538"/>
      <c r="N20" s="538"/>
      <c r="O20" s="259"/>
      <c r="P20" s="218"/>
    </row>
    <row r="21" spans="1:16" s="213" customFormat="1" ht="18" customHeight="1" x14ac:dyDescent="0.35">
      <c r="A21" s="607"/>
      <c r="B21" s="384" t="s">
        <v>92</v>
      </c>
      <c r="C21" s="592"/>
      <c r="D21" s="594"/>
      <c r="E21" s="599"/>
      <c r="F21" s="601"/>
      <c r="G21" s="591"/>
      <c r="H21" s="614"/>
      <c r="I21" s="615"/>
      <c r="J21" s="214"/>
      <c r="K21" s="538"/>
      <c r="L21" s="541"/>
      <c r="M21" s="538"/>
      <c r="N21" s="537"/>
      <c r="O21" s="547"/>
      <c r="P21" s="218"/>
    </row>
    <row r="22" spans="1:16" s="213" customFormat="1" ht="18" customHeight="1" x14ac:dyDescent="0.35">
      <c r="A22" s="590" t="s">
        <v>36</v>
      </c>
      <c r="B22" s="382" t="s">
        <v>990</v>
      </c>
      <c r="C22" s="592">
        <f>'6-10'!H52</f>
        <v>7</v>
      </c>
      <c r="D22" s="594">
        <f>'6-10'!K52</f>
        <v>33</v>
      </c>
      <c r="E22" s="596">
        <f t="shared" ref="E22" si="3">SUM(C22:D22)</f>
        <v>40</v>
      </c>
      <c r="F22" s="600">
        <v>122</v>
      </c>
      <c r="G22" s="591" t="s">
        <v>49</v>
      </c>
      <c r="H22" s="614"/>
      <c r="I22" s="615"/>
      <c r="K22" s="538"/>
      <c r="L22" s="541"/>
      <c r="M22" s="538"/>
      <c r="N22" s="537"/>
      <c r="O22" s="547"/>
      <c r="P22" s="218"/>
    </row>
    <row r="23" spans="1:16" s="213" customFormat="1" ht="18" customHeight="1" thickBot="1" x14ac:dyDescent="0.4">
      <c r="A23" s="607"/>
      <c r="B23" s="382" t="s">
        <v>86</v>
      </c>
      <c r="C23" s="592"/>
      <c r="D23" s="594"/>
      <c r="E23" s="599"/>
      <c r="F23" s="601"/>
      <c r="G23" s="616"/>
      <c r="H23" s="617"/>
      <c r="I23" s="618"/>
      <c r="K23" s="538"/>
      <c r="L23" s="541"/>
      <c r="M23" s="538"/>
      <c r="N23" s="538"/>
      <c r="O23" s="259"/>
      <c r="P23" s="218"/>
    </row>
    <row r="24" spans="1:16" s="213" customFormat="1" ht="18" customHeight="1" x14ac:dyDescent="0.35">
      <c r="A24" s="590" t="s">
        <v>37</v>
      </c>
      <c r="B24" s="383" t="s">
        <v>1004</v>
      </c>
      <c r="C24" s="592">
        <f>'6-11'!H52</f>
        <v>14</v>
      </c>
      <c r="D24" s="594">
        <f>'6-11'!N52</f>
        <v>23</v>
      </c>
      <c r="E24" s="596">
        <f t="shared" ref="E24" si="4">SUM(C24:D24)</f>
        <v>37</v>
      </c>
      <c r="F24" s="600">
        <v>121</v>
      </c>
      <c r="G24" s="663"/>
      <c r="H24" s="664"/>
      <c r="I24" s="665"/>
      <c r="K24" s="538"/>
      <c r="L24" s="541"/>
      <c r="M24" s="538"/>
      <c r="N24" s="538"/>
      <c r="O24" s="259"/>
      <c r="P24" s="218"/>
    </row>
    <row r="25" spans="1:16" s="213" customFormat="1" ht="18" customHeight="1" x14ac:dyDescent="0.35">
      <c r="A25" s="607"/>
      <c r="B25" s="384" t="s">
        <v>78</v>
      </c>
      <c r="C25" s="592"/>
      <c r="D25" s="594"/>
      <c r="E25" s="599"/>
      <c r="F25" s="601"/>
      <c r="G25" s="666"/>
      <c r="H25" s="667"/>
      <c r="I25" s="668"/>
      <c r="K25" s="538"/>
      <c r="L25" s="541"/>
      <c r="M25" s="538"/>
      <c r="N25" s="538"/>
      <c r="O25" s="259"/>
      <c r="P25" s="218"/>
    </row>
    <row r="26" spans="1:16" s="213" customFormat="1" ht="18" customHeight="1" x14ac:dyDescent="0.35">
      <c r="A26" s="590" t="s">
        <v>38</v>
      </c>
      <c r="B26" s="386" t="s">
        <v>52</v>
      </c>
      <c r="C26" s="592">
        <f>'6-12'!H45</f>
        <v>7</v>
      </c>
      <c r="D26" s="594">
        <f>'6-12'!N45</f>
        <v>23</v>
      </c>
      <c r="E26" s="596">
        <f t="shared" si="0"/>
        <v>30</v>
      </c>
      <c r="F26" s="600">
        <v>532</v>
      </c>
      <c r="G26" s="611" t="s">
        <v>23</v>
      </c>
      <c r="H26" s="612"/>
      <c r="I26" s="613"/>
      <c r="K26" s="538"/>
      <c r="L26" s="541"/>
      <c r="M26" s="538"/>
      <c r="N26" s="538"/>
      <c r="O26" s="259"/>
      <c r="P26" s="218"/>
    </row>
    <row r="27" spans="1:16" s="213" customFormat="1" ht="18" customHeight="1" x14ac:dyDescent="0.35">
      <c r="A27" s="591"/>
      <c r="B27" s="382" t="s">
        <v>86</v>
      </c>
      <c r="C27" s="593"/>
      <c r="D27" s="595"/>
      <c r="E27" s="597"/>
      <c r="F27" s="601"/>
      <c r="G27" s="611"/>
      <c r="H27" s="612"/>
      <c r="I27" s="613"/>
      <c r="K27" s="538"/>
      <c r="L27" s="541"/>
      <c r="M27" s="538"/>
      <c r="N27" s="538"/>
      <c r="O27" s="259"/>
      <c r="P27" s="218"/>
    </row>
    <row r="28" spans="1:16" s="213" customFormat="1" ht="18" customHeight="1" x14ac:dyDescent="0.35">
      <c r="A28" s="590" t="s">
        <v>57</v>
      </c>
      <c r="B28" s="386" t="s">
        <v>966</v>
      </c>
      <c r="C28" s="592">
        <f>'6-13'!H45</f>
        <v>18</v>
      </c>
      <c r="D28" s="594">
        <f>'6-13'!N45</f>
        <v>15</v>
      </c>
      <c r="E28" s="596">
        <f t="shared" ref="E28" si="5">SUM(C28:D28)</f>
        <v>33</v>
      </c>
      <c r="F28" s="598">
        <v>533</v>
      </c>
      <c r="G28" s="669">
        <v>45733</v>
      </c>
      <c r="H28" s="670"/>
      <c r="I28" s="671"/>
      <c r="K28" s="538"/>
      <c r="L28" s="541"/>
      <c r="M28" s="538"/>
      <c r="N28" s="538"/>
      <c r="O28" s="259"/>
      <c r="P28" s="218"/>
    </row>
    <row r="29" spans="1:16" s="213" customFormat="1" ht="18" customHeight="1" x14ac:dyDescent="0.35">
      <c r="A29" s="591"/>
      <c r="B29" s="382" t="s">
        <v>86</v>
      </c>
      <c r="C29" s="593"/>
      <c r="D29" s="595"/>
      <c r="E29" s="597"/>
      <c r="F29" s="598"/>
      <c r="G29" s="669"/>
      <c r="H29" s="670"/>
      <c r="I29" s="671"/>
      <c r="K29" s="538"/>
      <c r="L29" s="541"/>
      <c r="M29" s="538"/>
      <c r="N29" s="538"/>
      <c r="O29" s="259"/>
      <c r="P29" s="218"/>
    </row>
    <row r="30" spans="1:16" s="213" customFormat="1" ht="18" customHeight="1" x14ac:dyDescent="0.35">
      <c r="A30" s="590" t="s">
        <v>90</v>
      </c>
      <c r="B30" s="387" t="s">
        <v>81</v>
      </c>
      <c r="C30" s="592">
        <f>'6-14'!H33</f>
        <v>2</v>
      </c>
      <c r="D30" s="594">
        <f>'6-14'!L33</f>
        <v>0</v>
      </c>
      <c r="E30" s="596">
        <f>SUM(C30:D30)</f>
        <v>2</v>
      </c>
      <c r="F30" s="634" t="s">
        <v>967</v>
      </c>
      <c r="G30" s="628"/>
      <c r="H30" s="629"/>
      <c r="I30" s="630"/>
      <c r="K30" s="538"/>
      <c r="L30" s="541"/>
      <c r="M30" s="538"/>
      <c r="N30" s="538"/>
      <c r="O30" s="259"/>
      <c r="P30" s="218"/>
    </row>
    <row r="31" spans="1:16" s="213" customFormat="1" ht="18" customHeight="1" thickBot="1" x14ac:dyDescent="0.4">
      <c r="A31" s="616"/>
      <c r="B31" s="388" t="s">
        <v>82</v>
      </c>
      <c r="C31" s="631"/>
      <c r="D31" s="632"/>
      <c r="E31" s="633"/>
      <c r="F31" s="635"/>
      <c r="G31" s="628"/>
      <c r="H31" s="629"/>
      <c r="I31" s="630"/>
      <c r="K31" s="538"/>
      <c r="L31" s="541"/>
      <c r="M31" s="538"/>
      <c r="N31" s="538"/>
      <c r="O31" s="259"/>
      <c r="P31" s="218"/>
    </row>
    <row r="32" spans="1:16" s="210" customFormat="1" ht="32.25" customHeight="1" thickBot="1" x14ac:dyDescent="0.45">
      <c r="A32" s="609" t="s">
        <v>21</v>
      </c>
      <c r="B32" s="610"/>
      <c r="C32" s="378">
        <f>SUM(C4:C31)</f>
        <v>190</v>
      </c>
      <c r="D32" s="379">
        <f>SUM(D4:D31)</f>
        <v>275</v>
      </c>
      <c r="E32" s="380">
        <f>SUM(E4:E31)</f>
        <v>465</v>
      </c>
      <c r="F32" s="287"/>
      <c r="G32" s="602"/>
      <c r="H32" s="602"/>
      <c r="I32" s="603"/>
      <c r="K32" s="540"/>
      <c r="L32" s="540"/>
      <c r="M32" s="540"/>
      <c r="N32" s="540"/>
      <c r="O32" s="215"/>
      <c r="P32" s="218"/>
    </row>
    <row r="33" spans="1:16" s="210" customFormat="1" ht="21" customHeight="1" x14ac:dyDescent="0.4">
      <c r="B33" s="215"/>
      <c r="K33" s="540"/>
      <c r="L33" s="540"/>
      <c r="M33" s="540"/>
      <c r="N33" s="540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40"/>
      <c r="L34" s="540"/>
      <c r="M34" s="540"/>
      <c r="N34" s="540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275</v>
      </c>
      <c r="E47" s="271">
        <f>E32</f>
        <v>465</v>
      </c>
      <c r="F47" s="271"/>
    </row>
    <row r="48" spans="1:16" hidden="1" x14ac:dyDescent="0.45"/>
  </sheetData>
  <mergeCells count="106"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23"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ม.6'!F6</f>
        <v>142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165</v>
      </c>
      <c r="E7" s="20" t="s">
        <v>166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167</v>
      </c>
      <c r="E8" s="31" t="s">
        <v>102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168</v>
      </c>
      <c r="E9" s="31" t="s">
        <v>169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170</v>
      </c>
      <c r="E10" s="31" t="s">
        <v>171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172</v>
      </c>
      <c r="E11" s="42" t="s">
        <v>173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174</v>
      </c>
      <c r="E12" s="20" t="s">
        <v>175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176</v>
      </c>
      <c r="E13" s="31" t="s">
        <v>177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178</v>
      </c>
      <c r="E14" s="31" t="s">
        <v>179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180</v>
      </c>
      <c r="E15" s="31" t="s">
        <v>181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182</v>
      </c>
      <c r="E16" s="42" t="s">
        <v>183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184</v>
      </c>
      <c r="E17" s="20" t="s">
        <v>185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186</v>
      </c>
      <c r="E18" s="31" t="s">
        <v>187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188</v>
      </c>
      <c r="E19" s="31" t="s">
        <v>189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190</v>
      </c>
      <c r="E20" s="31" t="s">
        <v>191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192</v>
      </c>
      <c r="E21" s="42" t="s">
        <v>193</v>
      </c>
      <c r="F21" s="38" t="s">
        <v>15</v>
      </c>
      <c r="G21" s="30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194</v>
      </c>
      <c r="E22" s="20" t="s">
        <v>195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196</v>
      </c>
      <c r="E23" s="31" t="s">
        <v>197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198</v>
      </c>
      <c r="E24" s="31" t="s">
        <v>199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200</v>
      </c>
      <c r="E25" s="31" t="s">
        <v>201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202</v>
      </c>
      <c r="E26" s="42" t="s">
        <v>203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204</v>
      </c>
      <c r="E27" s="54" t="s">
        <v>205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206</v>
      </c>
      <c r="E28" s="31" t="s">
        <v>207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208</v>
      </c>
      <c r="E29" s="62" t="s">
        <v>209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210</v>
      </c>
      <c r="E30" s="31" t="s">
        <v>211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212</v>
      </c>
      <c r="E31" s="65" t="s">
        <v>213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214</v>
      </c>
      <c r="E32" s="20" t="s">
        <v>215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216</v>
      </c>
      <c r="E33" s="31" t="s">
        <v>217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218</v>
      </c>
      <c r="E34" s="31" t="s">
        <v>219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220</v>
      </c>
      <c r="E35" s="31" t="s">
        <v>221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222</v>
      </c>
      <c r="E36" s="42" t="s">
        <v>223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224</v>
      </c>
      <c r="E37" s="72" t="s">
        <v>225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226</v>
      </c>
      <c r="E38" s="31" t="s">
        <v>227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228</v>
      </c>
      <c r="E39" s="31" t="s">
        <v>229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230</v>
      </c>
      <c r="E40" s="31" t="s">
        <v>231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232</v>
      </c>
      <c r="E41" s="42" t="s">
        <v>233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topLeftCell="A25"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ม.6'!F8</f>
        <v>132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234</v>
      </c>
      <c r="E7" s="20" t="s">
        <v>235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236</v>
      </c>
      <c r="E8" s="31" t="s">
        <v>237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238</v>
      </c>
      <c r="E9" s="31" t="s">
        <v>239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240</v>
      </c>
      <c r="E10" s="31" t="s">
        <v>241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242</v>
      </c>
      <c r="E11" s="42" t="s">
        <v>243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244</v>
      </c>
      <c r="E12" s="20" t="s">
        <v>245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246</v>
      </c>
      <c r="E13" s="31" t="s">
        <v>247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248</v>
      </c>
      <c r="E14" s="31" t="s">
        <v>249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250</v>
      </c>
      <c r="E15" s="31" t="s">
        <v>251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252</v>
      </c>
      <c r="E16" s="124" t="s">
        <v>253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254</v>
      </c>
      <c r="E17" s="20" t="s">
        <v>255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188</v>
      </c>
      <c r="E18" s="31" t="s">
        <v>256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257</v>
      </c>
      <c r="E19" s="31" t="s">
        <v>258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259</v>
      </c>
      <c r="E20" s="31" t="s">
        <v>260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261</v>
      </c>
      <c r="E21" s="42" t="s">
        <v>262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263</v>
      </c>
      <c r="E22" s="20" t="s">
        <v>264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265</v>
      </c>
      <c r="E23" s="31" t="s">
        <v>266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267</v>
      </c>
      <c r="E24" s="31" t="s">
        <v>268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269</v>
      </c>
      <c r="E25" s="31" t="s">
        <v>270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271</v>
      </c>
      <c r="E26" s="42" t="s">
        <v>272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273</v>
      </c>
      <c r="E27" s="54" t="s">
        <v>274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275</v>
      </c>
      <c r="E28" s="31" t="s">
        <v>276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277</v>
      </c>
      <c r="E29" s="62" t="s">
        <v>278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279</v>
      </c>
      <c r="E30" s="31" t="s">
        <v>280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281</v>
      </c>
      <c r="E31" s="65" t="s">
        <v>282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283</v>
      </c>
      <c r="E32" s="20" t="s">
        <v>284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285</v>
      </c>
      <c r="E33" s="31" t="s">
        <v>286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ม.6'!F10</f>
        <v>133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287</v>
      </c>
      <c r="E7" s="168" t="s">
        <v>288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289</v>
      </c>
      <c r="E8" s="62" t="s">
        <v>290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291</v>
      </c>
      <c r="E9" s="62" t="s">
        <v>292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293</v>
      </c>
      <c r="E10" s="62" t="s">
        <v>294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295</v>
      </c>
      <c r="E11" s="248" t="s">
        <v>296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297</v>
      </c>
      <c r="E12" s="168" t="s">
        <v>298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299</v>
      </c>
      <c r="E13" s="62" t="s">
        <v>300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1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301</v>
      </c>
      <c r="E14" s="62" t="s">
        <v>302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303</v>
      </c>
      <c r="E15" s="62" t="s">
        <v>304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305</v>
      </c>
      <c r="E16" s="248" t="s">
        <v>306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307</v>
      </c>
      <c r="E17" s="168" t="s">
        <v>308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309</v>
      </c>
      <c r="E18" s="62" t="s">
        <v>310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311</v>
      </c>
      <c r="E19" s="62" t="s">
        <v>312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313</v>
      </c>
      <c r="E20" s="62" t="s">
        <v>314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315</v>
      </c>
      <c r="E21" s="248" t="s">
        <v>316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317</v>
      </c>
      <c r="E22" s="54" t="s">
        <v>318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188</v>
      </c>
      <c r="E23" s="62" t="s">
        <v>319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320</v>
      </c>
      <c r="E24" s="62" t="s">
        <v>321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322</v>
      </c>
      <c r="E25" s="62" t="s">
        <v>323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324</v>
      </c>
      <c r="E26" s="248" t="s">
        <v>325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326</v>
      </c>
      <c r="E27" s="54" t="s">
        <v>327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328</v>
      </c>
      <c r="E28" s="62" t="s">
        <v>329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330</v>
      </c>
      <c r="E29" s="62" t="s">
        <v>331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332</v>
      </c>
      <c r="E30" s="62" t="s">
        <v>333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334</v>
      </c>
      <c r="E31" s="248" t="s">
        <v>335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336</v>
      </c>
      <c r="E32" s="54" t="s">
        <v>337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130</v>
      </c>
      <c r="E33" s="62" t="s">
        <v>338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339</v>
      </c>
      <c r="E34" s="62" t="s">
        <v>340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341</v>
      </c>
      <c r="E35" s="62" t="s">
        <v>342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343</v>
      </c>
      <c r="E36" s="248" t="s">
        <v>344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345</v>
      </c>
      <c r="E37" s="54" t="s">
        <v>346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347</v>
      </c>
      <c r="E38" s="62" t="s">
        <v>348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349</v>
      </c>
      <c r="E39" s="62" t="s">
        <v>350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351</v>
      </c>
      <c r="E40" s="62" t="s">
        <v>352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0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ม.6'!F12</f>
        <v>134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353</v>
      </c>
      <c r="E7" s="20" t="s">
        <v>354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355</v>
      </c>
      <c r="E8" s="31" t="s">
        <v>356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357</v>
      </c>
      <c r="E9" s="31" t="s">
        <v>358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359</v>
      </c>
      <c r="E10" s="31" t="s">
        <v>360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361</v>
      </c>
      <c r="E11" s="42" t="s">
        <v>362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363</v>
      </c>
      <c r="E12" s="20" t="s">
        <v>364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365</v>
      </c>
      <c r="E13" s="31" t="s">
        <v>366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367</v>
      </c>
      <c r="E14" s="31" t="s">
        <v>368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369</v>
      </c>
      <c r="E15" s="31" t="s">
        <v>331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370</v>
      </c>
      <c r="E16" s="42" t="s">
        <v>371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372</v>
      </c>
      <c r="E17" s="20" t="s">
        <v>373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374</v>
      </c>
      <c r="E18" s="31" t="s">
        <v>375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376</v>
      </c>
      <c r="E19" s="31" t="s">
        <v>377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378</v>
      </c>
      <c r="E20" s="31" t="s">
        <v>379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380</v>
      </c>
      <c r="E21" s="42" t="s">
        <v>381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382</v>
      </c>
      <c r="E22" s="20" t="s">
        <v>383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384</v>
      </c>
      <c r="E23" s="31" t="s">
        <v>385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386</v>
      </c>
      <c r="E24" s="31" t="s">
        <v>387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388</v>
      </c>
      <c r="E25" s="31" t="s">
        <v>389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390</v>
      </c>
      <c r="E26" s="42" t="s">
        <v>391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392</v>
      </c>
      <c r="E27" s="54" t="s">
        <v>393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394</v>
      </c>
      <c r="E28" s="31" t="s">
        <v>395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396</v>
      </c>
      <c r="E29" s="62" t="s">
        <v>397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398</v>
      </c>
      <c r="E30" s="31" t="s">
        <v>399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400</v>
      </c>
      <c r="E31" s="65" t="s">
        <v>401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402</v>
      </c>
      <c r="E32" s="20" t="s">
        <v>156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403</v>
      </c>
      <c r="E33" s="31" t="s">
        <v>404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405</v>
      </c>
      <c r="E34" s="31" t="s">
        <v>406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407</v>
      </c>
      <c r="E35" s="31" t="s">
        <v>408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409</v>
      </c>
      <c r="E36" s="42" t="s">
        <v>410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411</v>
      </c>
      <c r="E37" s="72" t="s">
        <v>412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413</v>
      </c>
      <c r="E38" s="31" t="s">
        <v>414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415</v>
      </c>
      <c r="E39" s="31" t="s">
        <v>416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417</v>
      </c>
      <c r="E40" s="31" t="s">
        <v>418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345</v>
      </c>
      <c r="E41" s="65" t="s">
        <v>419</v>
      </c>
      <c r="F41" s="74" t="s">
        <v>17</v>
      </c>
      <c r="G41" s="302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420</v>
      </c>
      <c r="E42" s="20" t="s">
        <v>421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422</v>
      </c>
      <c r="E43" s="31" t="s">
        <v>423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424</v>
      </c>
      <c r="E44" s="31" t="s">
        <v>425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426</v>
      </c>
      <c r="E45" s="62" t="s">
        <v>427</v>
      </c>
      <c r="F45" s="75" t="s">
        <v>16</v>
      </c>
      <c r="G45" s="306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428</v>
      </c>
      <c r="E46" s="42" t="s">
        <v>429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K23"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ม.6'!F14</f>
        <v>135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7"/>
    </row>
    <row r="7" spans="1:40" s="2" customFormat="1" ht="16.350000000000001" customHeight="1" x14ac:dyDescent="0.5">
      <c r="A7" s="16">
        <v>1</v>
      </c>
      <c r="B7" s="113" t="s">
        <v>430</v>
      </c>
      <c r="C7" s="114" t="s">
        <v>76</v>
      </c>
      <c r="D7" s="115" t="s">
        <v>431</v>
      </c>
      <c r="E7" s="116" t="s">
        <v>432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433</v>
      </c>
      <c r="E8" s="111" t="s">
        <v>434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254</v>
      </c>
      <c r="E9" s="111" t="s">
        <v>435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436</v>
      </c>
      <c r="E10" s="111" t="s">
        <v>437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438</v>
      </c>
      <c r="E11" s="124" t="s">
        <v>439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440</v>
      </c>
      <c r="E12" s="116" t="s">
        <v>441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442</v>
      </c>
      <c r="E13" s="111" t="s">
        <v>443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444</v>
      </c>
      <c r="E14" s="111" t="s">
        <v>445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446</v>
      </c>
      <c r="E15" s="111" t="s">
        <v>447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448</v>
      </c>
      <c r="E16" s="124" t="s">
        <v>449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450</v>
      </c>
      <c r="E17" s="116" t="s">
        <v>451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452</v>
      </c>
      <c r="E18" s="111" t="s">
        <v>453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454</v>
      </c>
      <c r="E19" s="111" t="s">
        <v>455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456</v>
      </c>
      <c r="E20" s="111" t="s">
        <v>457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458</v>
      </c>
      <c r="E21" s="124" t="s">
        <v>459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460</v>
      </c>
      <c r="E22" s="116" t="s">
        <v>461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462</v>
      </c>
      <c r="E23" s="111" t="s">
        <v>463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464</v>
      </c>
      <c r="E24" s="111" t="s">
        <v>465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466</v>
      </c>
      <c r="C25" s="109" t="s">
        <v>76</v>
      </c>
      <c r="D25" s="110" t="s">
        <v>467</v>
      </c>
      <c r="E25" s="111" t="s">
        <v>468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469</v>
      </c>
      <c r="E26" s="124" t="s">
        <v>470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471</v>
      </c>
      <c r="E27" s="129" t="s">
        <v>472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473</v>
      </c>
      <c r="E28" s="111" t="s">
        <v>474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475</v>
      </c>
      <c r="E29" s="111" t="s">
        <v>476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477</v>
      </c>
      <c r="E30" s="111" t="s">
        <v>478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479</v>
      </c>
      <c r="E31" s="133" t="s">
        <v>480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481</v>
      </c>
      <c r="E32" s="116" t="s">
        <v>482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483</v>
      </c>
      <c r="E33" s="111" t="s">
        <v>484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485</v>
      </c>
      <c r="E34" s="111" t="s">
        <v>486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407</v>
      </c>
      <c r="E35" s="111" t="s">
        <v>487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488</v>
      </c>
      <c r="E36" s="124" t="s">
        <v>489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328</v>
      </c>
      <c r="E37" s="129" t="s">
        <v>490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491</v>
      </c>
      <c r="E38" s="111" t="s">
        <v>492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493</v>
      </c>
      <c r="E39" s="111" t="s">
        <v>494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495</v>
      </c>
      <c r="E40" s="111" t="s">
        <v>496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497</v>
      </c>
      <c r="E41" s="133" t="s">
        <v>498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499</v>
      </c>
      <c r="E42" s="116" t="s">
        <v>500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501</v>
      </c>
      <c r="E43" s="111" t="s">
        <v>502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503</v>
      </c>
      <c r="E44" s="111" t="s">
        <v>504</v>
      </c>
      <c r="F44" s="112" t="s">
        <v>17</v>
      </c>
      <c r="G44" s="307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5">
        <v>45121</v>
      </c>
      <c r="C45" s="516" t="s">
        <v>77</v>
      </c>
      <c r="D45" s="517" t="s">
        <v>986</v>
      </c>
      <c r="E45" s="518" t="s">
        <v>987</v>
      </c>
      <c r="F45" s="522" t="s">
        <v>16</v>
      </c>
      <c r="G45" s="520" t="s">
        <v>983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8"/>
      <c r="AB45" s="3"/>
      <c r="AC45" s="532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8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ม.6'!F16</f>
        <v>125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9"/>
      <c r="B6" s="552"/>
      <c r="C6" s="562"/>
      <c r="D6" s="563"/>
      <c r="E6" s="564"/>
      <c r="F6" s="559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7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505</v>
      </c>
      <c r="E7" s="72" t="s">
        <v>506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8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507</v>
      </c>
      <c r="E8" s="31" t="s">
        <v>508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509</v>
      </c>
      <c r="E9" s="31" t="s">
        <v>510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511</v>
      </c>
      <c r="E10" s="31" t="s">
        <v>512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513</v>
      </c>
      <c r="E11" s="42" t="s">
        <v>514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297</v>
      </c>
      <c r="E12" s="72" t="s">
        <v>515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516</v>
      </c>
      <c r="E13" s="31" t="s">
        <v>517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518</v>
      </c>
      <c r="E14" s="31" t="s">
        <v>519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520</v>
      </c>
      <c r="E15" s="31" t="s">
        <v>521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522</v>
      </c>
      <c r="E16" s="239" t="s">
        <v>523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524</v>
      </c>
      <c r="E17" s="72" t="s">
        <v>525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526</v>
      </c>
      <c r="E18" s="31" t="s">
        <v>527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3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528</v>
      </c>
      <c r="E19" s="31" t="s">
        <v>529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530</v>
      </c>
      <c r="E20" s="31" t="s">
        <v>531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532</v>
      </c>
      <c r="E21" s="42" t="s">
        <v>533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534</v>
      </c>
      <c r="E22" s="72" t="s">
        <v>535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536</v>
      </c>
      <c r="E23" s="31" t="s">
        <v>537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538</v>
      </c>
      <c r="E24" s="31" t="s">
        <v>539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540</v>
      </c>
      <c r="E25" s="31" t="s">
        <v>541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542</v>
      </c>
      <c r="E26" s="248" t="s">
        <v>543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544</v>
      </c>
      <c r="E27" s="72" t="s">
        <v>545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8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546</v>
      </c>
      <c r="E28" s="62" t="s">
        <v>547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548</v>
      </c>
      <c r="E29" s="31" t="s">
        <v>549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326</v>
      </c>
      <c r="E30" s="31" t="s">
        <v>550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551</v>
      </c>
      <c r="E31" s="42" t="s">
        <v>552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553</v>
      </c>
      <c r="E32" s="72" t="s">
        <v>554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555</v>
      </c>
      <c r="E33" s="31" t="s">
        <v>556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557</v>
      </c>
      <c r="E34" s="31" t="s">
        <v>558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559</v>
      </c>
      <c r="E35" s="31" t="s">
        <v>560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561</v>
      </c>
      <c r="E36" s="42" t="s">
        <v>562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563</v>
      </c>
      <c r="E37" s="72" t="s">
        <v>564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8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565</v>
      </c>
      <c r="E38" s="31" t="s">
        <v>566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567</v>
      </c>
      <c r="E39" s="31" t="s">
        <v>568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569</v>
      </c>
      <c r="E40" s="31" t="s">
        <v>570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571</v>
      </c>
      <c r="E41" s="42" t="s">
        <v>572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573</v>
      </c>
      <c r="E42" s="72" t="s">
        <v>574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575</v>
      </c>
      <c r="E43" s="31" t="s">
        <v>576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5">
        <v>45122</v>
      </c>
      <c r="C44" s="516" t="s">
        <v>77</v>
      </c>
      <c r="D44" s="517" t="s">
        <v>988</v>
      </c>
      <c r="E44" s="518" t="s">
        <v>989</v>
      </c>
      <c r="F44" s="522" t="s">
        <v>16</v>
      </c>
      <c r="G44" s="535"/>
      <c r="H44" s="536" t="s">
        <v>997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5"/>
      <c r="C45" s="516"/>
      <c r="D45" s="517"/>
      <c r="E45" s="518"/>
      <c r="F45" s="523"/>
      <c r="G45" s="52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C46" s="532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s="99" customFormat="1" ht="15" customHeight="1" x14ac:dyDescent="0.5">
      <c r="B58" s="96"/>
      <c r="C58" s="100"/>
      <c r="D58" s="101"/>
      <c r="E58" s="101"/>
      <c r="AA58" s="530"/>
    </row>
    <row r="59" spans="1:27" s="99" customFormat="1" ht="15" customHeight="1" x14ac:dyDescent="0.5">
      <c r="B59" s="96"/>
      <c r="C59" s="97"/>
      <c r="D59" s="98"/>
      <c r="E59" s="98"/>
      <c r="AA59" s="530"/>
    </row>
    <row r="60" spans="1:27" s="99" customFormat="1" ht="15" customHeight="1" x14ac:dyDescent="0.5">
      <c r="B60" s="96"/>
      <c r="C60" s="97"/>
      <c r="D60" s="98"/>
      <c r="E60" s="98"/>
      <c r="AA60" s="53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topLeftCell="A5"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ม.6'!F18</f>
        <v>124</v>
      </c>
      <c r="X4" s="548"/>
      <c r="Y4" s="180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0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61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7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577</v>
      </c>
      <c r="E7" s="20" t="s">
        <v>578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8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579</v>
      </c>
      <c r="E8" s="31" t="s">
        <v>580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8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581</v>
      </c>
      <c r="E9" s="31" t="s">
        <v>249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8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582</v>
      </c>
      <c r="E10" s="31" t="s">
        <v>583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584</v>
      </c>
      <c r="E11" s="42" t="s">
        <v>585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586</v>
      </c>
      <c r="E12" s="20" t="s">
        <v>587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588</v>
      </c>
      <c r="E13" s="31" t="s">
        <v>589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590</v>
      </c>
      <c r="E14" s="31" t="s">
        <v>591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592</v>
      </c>
      <c r="E15" s="31" t="s">
        <v>593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594</v>
      </c>
      <c r="E16" s="42" t="s">
        <v>595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596</v>
      </c>
      <c r="E17" s="20" t="s">
        <v>597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598</v>
      </c>
      <c r="E18" s="31" t="s">
        <v>599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600</v>
      </c>
      <c r="E19" s="31" t="s">
        <v>527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601</v>
      </c>
      <c r="E20" s="111" t="s">
        <v>602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603</v>
      </c>
      <c r="E21" s="124" t="s">
        <v>604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388</v>
      </c>
      <c r="E22" s="20" t="s">
        <v>605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9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188</v>
      </c>
      <c r="E23" s="31" t="s">
        <v>606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607</v>
      </c>
      <c r="E24" s="31" t="s">
        <v>608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5">
        <v>41610</v>
      </c>
      <c r="C25" s="516" t="s">
        <v>77</v>
      </c>
      <c r="D25" s="517" t="s">
        <v>984</v>
      </c>
      <c r="E25" s="518" t="s">
        <v>985</v>
      </c>
      <c r="F25" s="519" t="s">
        <v>13</v>
      </c>
      <c r="G25" s="520" t="s">
        <v>983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8"/>
      <c r="AB25" s="3"/>
      <c r="AC25" s="532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609</v>
      </c>
      <c r="E26" s="42" t="s">
        <v>610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611</v>
      </c>
      <c r="E27" s="72" t="s">
        <v>612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613</v>
      </c>
      <c r="E28" s="62" t="s">
        <v>614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8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615</v>
      </c>
      <c r="E29" s="31" t="s">
        <v>616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8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617</v>
      </c>
      <c r="E30" s="62" t="s">
        <v>618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619</v>
      </c>
      <c r="E31" s="65" t="s">
        <v>620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477</v>
      </c>
      <c r="E32" s="20" t="s">
        <v>621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622</v>
      </c>
      <c r="E33" s="62" t="s">
        <v>623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624</v>
      </c>
      <c r="E34" s="62" t="s">
        <v>625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626</v>
      </c>
      <c r="E35" s="62" t="s">
        <v>627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628</v>
      </c>
      <c r="E36" s="248" t="s">
        <v>629</v>
      </c>
      <c r="F36" s="514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630</v>
      </c>
      <c r="E37" s="72" t="s">
        <v>631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8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632</v>
      </c>
      <c r="E38" s="31" t="s">
        <v>633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8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634</v>
      </c>
      <c r="E39" s="31" t="s">
        <v>635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636</v>
      </c>
      <c r="E40" s="111" t="s">
        <v>637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349</v>
      </c>
      <c r="E41" s="124" t="s">
        <v>638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639</v>
      </c>
      <c r="E42" s="116" t="s">
        <v>640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641</v>
      </c>
      <c r="E43" s="111" t="s">
        <v>642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643</v>
      </c>
      <c r="E44" s="133" t="s">
        <v>644</v>
      </c>
      <c r="F44" s="160" t="s">
        <v>16</v>
      </c>
      <c r="G44" s="303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645</v>
      </c>
      <c r="E45" s="133" t="s">
        <v>646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8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F56" s="98"/>
      <c r="AA56" s="530"/>
    </row>
    <row r="57" spans="1:27" s="99" customFormat="1" ht="15" customHeight="1" x14ac:dyDescent="0.5">
      <c r="B57" s="96"/>
      <c r="C57" s="97"/>
      <c r="D57" s="98"/>
      <c r="E57" s="98"/>
      <c r="F57" s="98"/>
      <c r="AA57" s="530"/>
    </row>
    <row r="58" spans="1:27" s="99" customFormat="1" ht="15" customHeight="1" x14ac:dyDescent="0.5">
      <c r="B58" s="96"/>
      <c r="C58" s="100"/>
      <c r="D58" s="101"/>
      <c r="E58" s="101"/>
      <c r="F58" s="101"/>
      <c r="AA58" s="530"/>
    </row>
    <row r="59" spans="1:27" s="99" customFormat="1" ht="15" customHeight="1" x14ac:dyDescent="0.5">
      <c r="B59" s="96"/>
      <c r="C59" s="97"/>
      <c r="D59" s="98"/>
      <c r="E59" s="98"/>
      <c r="F59" s="98"/>
      <c r="AA59" s="530"/>
    </row>
    <row r="60" spans="1:27" s="99" customFormat="1" ht="15" customHeight="1" x14ac:dyDescent="0.5">
      <c r="B60" s="96"/>
      <c r="C60" s="97"/>
      <c r="D60" s="98"/>
      <c r="E60" s="98"/>
      <c r="F60" s="98"/>
      <c r="AA60" s="530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1002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ม.6'!F20</f>
        <v>123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647</v>
      </c>
      <c r="E7" s="116" t="s">
        <v>189</v>
      </c>
      <c r="F7" s="117" t="s">
        <v>13</v>
      </c>
      <c r="G7" s="309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388</v>
      </c>
      <c r="E8" s="111" t="s">
        <v>648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291</v>
      </c>
      <c r="E9" s="111" t="s">
        <v>649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650</v>
      </c>
      <c r="E10" s="111" t="s">
        <v>651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652</v>
      </c>
      <c r="E11" s="124" t="s">
        <v>653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654</v>
      </c>
      <c r="E12" s="116" t="s">
        <v>655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656</v>
      </c>
      <c r="E13" s="111" t="s">
        <v>657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658</v>
      </c>
      <c r="E14" s="111" t="s">
        <v>659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660</v>
      </c>
      <c r="E15" s="111" t="s">
        <v>661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662</v>
      </c>
      <c r="E16" s="124" t="s">
        <v>663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664</v>
      </c>
      <c r="E17" s="116" t="s">
        <v>665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666</v>
      </c>
      <c r="E18" s="111" t="s">
        <v>667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668</v>
      </c>
      <c r="E19" s="111" t="s">
        <v>669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670</v>
      </c>
      <c r="E20" s="111" t="s">
        <v>671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672</v>
      </c>
      <c r="E21" s="124" t="s">
        <v>673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674</v>
      </c>
      <c r="E22" s="116" t="s">
        <v>280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349</v>
      </c>
      <c r="E23" s="111" t="s">
        <v>675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271</v>
      </c>
      <c r="E24" s="111" t="s">
        <v>676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677</v>
      </c>
      <c r="E25" s="111" t="s">
        <v>678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679</v>
      </c>
      <c r="E26" s="124" t="s">
        <v>680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681</v>
      </c>
      <c r="E27" s="129" t="s">
        <v>682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118</v>
      </c>
      <c r="E28" s="111" t="s">
        <v>683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684</v>
      </c>
      <c r="E29" s="111" t="s">
        <v>685</v>
      </c>
      <c r="F29" s="112" t="s">
        <v>14</v>
      </c>
      <c r="G29" s="308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686</v>
      </c>
      <c r="E30" s="111" t="s">
        <v>687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688</v>
      </c>
      <c r="E31" s="124" t="s">
        <v>689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345</v>
      </c>
      <c r="E32" s="116" t="s">
        <v>690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691</v>
      </c>
      <c r="E33" s="111" t="s">
        <v>692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693</v>
      </c>
      <c r="E34" s="111" t="s">
        <v>694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695</v>
      </c>
      <c r="E35" s="111" t="s">
        <v>696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697</v>
      </c>
      <c r="E36" s="124" t="s">
        <v>698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699</v>
      </c>
      <c r="E37" s="129" t="s">
        <v>494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700</v>
      </c>
      <c r="E38" s="111" t="s">
        <v>701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702</v>
      </c>
      <c r="E39" s="111" t="s">
        <v>703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704</v>
      </c>
      <c r="E40" s="111" t="s">
        <v>705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172</v>
      </c>
      <c r="E41" s="133" t="s">
        <v>706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707</v>
      </c>
      <c r="E42" s="116" t="s">
        <v>708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709</v>
      </c>
      <c r="E43" s="111" t="s">
        <v>710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5" t="s">
        <v>7</v>
      </c>
      <c r="M48" s="565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2026-01-28T02:36:03Z</cp:lastPrinted>
  <dcterms:created xsi:type="dcterms:W3CDTF">2002-05-20T03:15:00Z</dcterms:created>
  <dcterms:modified xsi:type="dcterms:W3CDTF">2026-01-28T02:36:06Z</dcterms:modified>
</cp:coreProperties>
</file>