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2EB24F11-88C3-4438-8297-81A2540769FF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'5-12'!$A$1:$AU$45</definedName>
    <definedName name="_xlnm._FilterDatabase" localSheetId="12" hidden="1">'5-13'!$A$1:$AV$48</definedName>
    <definedName name="_xlnm._FilterDatabase" localSheetId="13" hidden="1">'5-14'!$A$1:$AH$33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'5-12'!$A$1:$Y$45</definedName>
    <definedName name="_xlnm.Print_Area" localSheetId="12">'5-13'!$A$1:$Z$48</definedName>
    <definedName name="_xlnm.Print_Area" localSheetId="13">'5-14'!$A$1:$AE$33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34" l="1"/>
  <c r="O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50" i="44"/>
  <c r="I49" i="44"/>
  <c r="I48" i="44"/>
  <c r="I47" i="44"/>
  <c r="H53" i="43"/>
  <c r="H52" i="43"/>
  <c r="H51" i="43"/>
  <c r="H50" i="43"/>
  <c r="I48" i="55"/>
  <c r="E50" i="55"/>
  <c r="I51" i="44" l="1"/>
  <c r="H54" i="43"/>
  <c r="S2" i="55"/>
  <c r="S1" i="55"/>
  <c r="E47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E1" i="55"/>
  <c r="D28" i="34" l="1"/>
  <c r="N17" i="34" s="1"/>
  <c r="E48" i="55"/>
  <c r="C28" i="34"/>
  <c r="M17" i="34" s="1"/>
  <c r="H54" i="42"/>
  <c r="E55" i="55"/>
  <c r="E28" i="34" l="1"/>
  <c r="O17" i="34" s="1"/>
  <c r="R2" i="54"/>
  <c r="R1" i="54"/>
  <c r="E50" i="52" l="1"/>
  <c r="Q33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E1" i="54"/>
  <c r="C43" i="34" l="1"/>
  <c r="M14" i="34"/>
  <c r="R2" i="42"/>
  <c r="E54" i="42" l="1"/>
  <c r="E53" i="42"/>
  <c r="E52" i="42"/>
  <c r="E51" i="42"/>
  <c r="E50" i="42"/>
  <c r="E39" i="54" l="1"/>
  <c r="E38" i="54"/>
  <c r="E37" i="54"/>
  <c r="E36" i="54"/>
  <c r="E35" i="54"/>
  <c r="H33" i="54" l="1"/>
  <c r="C30" i="34" s="1"/>
  <c r="M18" i="34" s="1"/>
  <c r="H45" i="44"/>
  <c r="E30" i="34" l="1"/>
  <c r="O18" i="34" s="1"/>
  <c r="C46" i="34"/>
  <c r="C26" i="34"/>
  <c r="C45" i="34" l="1"/>
  <c r="M16" i="34"/>
  <c r="D46" i="34"/>
  <c r="D33" i="54"/>
  <c r="E40" i="54"/>
  <c r="E46" i="34" l="1"/>
  <c r="D1" i="34"/>
  <c r="E1" i="46"/>
  <c r="E1" i="44"/>
  <c r="E1" i="43"/>
  <c r="E1" i="42"/>
  <c r="E1" i="53"/>
  <c r="E1" i="52"/>
  <c r="E1" i="51"/>
  <c r="E1" i="50"/>
  <c r="E1" i="49"/>
  <c r="E1" i="48"/>
  <c r="E1" i="47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1" i="44"/>
  <c r="E50" i="44"/>
  <c r="E49" i="44"/>
  <c r="E48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2" i="44"/>
  <c r="E55" i="43"/>
  <c r="E55" i="42"/>
  <c r="E55" i="51"/>
  <c r="E55" i="50"/>
  <c r="E55" i="49"/>
  <c r="E51" i="48"/>
  <c r="E45" i="47"/>
  <c r="N45" i="44"/>
  <c r="H14" i="34" l="1"/>
  <c r="D26" i="34"/>
  <c r="E45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O48" i="51"/>
  <c r="D16" i="34" s="1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<sst xmlns="http://schemas.openxmlformats.org/spreadsheetml/2006/main" count="2627" uniqueCount="1064">
  <si>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</si>
  <si>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</si>
  <si>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</si>
  <si>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</si>
  <si>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</si>
  <si>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</si>
  <si>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</si>
  <si>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</si>
  <si>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</si>
  <si>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</si>
  <si>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</si>
  <si>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</si>
  <si>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</si>
  <si>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</si>
  <si>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</si>
  <si>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</si>
  <si>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</si>
  <si>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</si>
  <si>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</si>
  <si>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</si>
  <si>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</si>
  <si>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</si>
  <si>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</si>
  <si>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</si>
  <si>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</si>
  <si>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</si>
  <si>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</si>
  <si>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</si>
  <si>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</si>
  <si>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</si>
  <si>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</si>
  <si>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</si>
  <si>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</si>
  <si>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</si>
  <si>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</si>
  <si>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</si>
  <si>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</si>
  <si>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</si>
  <si>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</si>
  <si>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</si>
  <si>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</si>
  <si>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</si>
  <si>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</si>
  <si>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</si>
  <si>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</si>
  <si>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</si>
  <si>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</si>
  <si>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</si>
  <si>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</si>
  <si>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</si>
  <si>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</si>
  <si>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</si>
  <si>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</si>
  <si>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</si>
  <si>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</si>
  <si>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</si>
  <si>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</si>
  <si>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</si>
  <si>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</si>
  <si>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</si>
  <si>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</si>
  <si>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</si>
  <si>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</si>
  <si>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</si>
  <si>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</si>
  <si>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</si>
  <si>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</si>
  <si>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</si>
  <si>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</si>
  <si>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</si>
  <si>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</si>
  <si>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</si>
  <si>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</si>
  <si>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</si>
  <si>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</si>
  <si>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</si>
  <si>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</si>
  <si>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</si>
  <si>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</si>
  <si>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</si>
  <si>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</si>
  <si>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</si>
  <si>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</si>
  <si>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</si>
  <si>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</si>
  <si>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</si>
  <si>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</si>
  <si>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</si>
  <si>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</si>
  <si>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</si>
  <si>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</si>
  <si>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</si>
  <si>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</si>
  <si>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</si>
  <si>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</si>
  <si>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</si>
  <si>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</si>
  <si>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</si>
  <si>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</si>
  <si>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</si>
  <si>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............-.............</t>
  </si>
  <si>
    <t>...........-.............</t>
  </si>
  <si>
    <t>ช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</si>
  <si>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</si>
  <si>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</si>
  <si>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</si>
  <si>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</si>
  <si>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</si>
  <si>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</si>
  <si>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จิรภัทร</t>
  </si>
  <si>
    <t>อินทร์ปรางค์</t>
  </si>
  <si>
    <t>ชัยนิตฐ์</t>
  </si>
  <si>
    <t>หนูทับ</t>
  </si>
  <si>
    <t>คณิต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</si>
  <si>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</si>
  <si>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</si>
  <si>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</si>
  <si>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</si>
  <si>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</si>
  <si>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</si>
  <si>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ไทย</t>
  </si>
  <si>
    <t>ต่อวงศ์</t>
  </si>
  <si>
    <t>เกตุแสง</t>
  </si>
  <si>
    <t>ภูมิธาดา</t>
  </si>
  <si>
    <t>สมฟู</t>
  </si>
  <si>
    <t>รัชชานนท์</t>
  </si>
  <si>
    <t>แซ่โอ้ว</t>
  </si>
  <si>
    <t>อินทรโท</t>
  </si>
  <si>
    <t>นิธิศ</t>
  </si>
  <si>
    <t>ลิ่มประเสริฐวงศ์</t>
  </si>
  <si>
    <t>กฤติน</t>
  </si>
  <si>
    <t>นนน</t>
  </si>
  <si>
    <t>คุ้มทอง</t>
  </si>
  <si>
    <t>กิตติภพ</t>
  </si>
  <si>
    <t>สุขเจริญ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</si>
  <si>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</si>
  <si>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</si>
  <si>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</si>
  <si>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</si>
  <si>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</si>
  <si>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</si>
  <si>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ญ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</si>
  <si>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</si>
  <si>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</si>
  <si>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</si>
  <si>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</si>
  <si>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</si>
  <si>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</si>
  <si>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ภัทราพร</t>
  </si>
  <si>
    <t>ชาวคีรี</t>
  </si>
  <si>
    <t>กานต์พิชชา</t>
  </si>
  <si>
    <t>อิ้ววังโส</t>
  </si>
  <si>
    <t>พิชามลชุ์</t>
  </si>
  <si>
    <t>ทองจันทร์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</si>
  <si>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</si>
  <si>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</si>
  <si>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</si>
  <si>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</si>
  <si>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</si>
  <si>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</si>
  <si>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</si>
  <si>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</si>
  <si>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</si>
  <si>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</si>
  <si>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ธมลวรรณ</t>
  </si>
  <si>
    <t>อินทวงค์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</si>
  <si>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</si>
  <si>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</si>
  <si>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</si>
  <si>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</si>
  <si>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</si>
  <si>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</si>
  <si>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</si>
  <si>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</si>
  <si>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ณัฐกฤตา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</si>
  <si>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</si>
  <si>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</si>
  <si>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</si>
  <si>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</si>
  <si>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</si>
  <si>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</si>
  <si>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</si>
  <si>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</si>
  <si>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</si>
  <si>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</si>
  <si>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</si>
  <si>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</si>
  <si>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</si>
  <si>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</si>
  <si>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รักชาติ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</si>
  <si>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</si>
  <si>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</si>
  <si>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</si>
  <si>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</si>
  <si>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</si>
  <si>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</si>
  <si>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</si>
  <si>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</si>
  <si>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</si>
  <si>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</si>
  <si>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</si>
  <si>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</si>
  <si>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พงศภัค</t>
  </si>
  <si>
    <t>แก้วกาญจน์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</si>
  <si>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</si>
  <si>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</si>
  <si>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</si>
  <si>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</si>
  <si>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</si>
  <si>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</si>
  <si>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</si>
  <si>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</si>
  <si>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</si>
  <si>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</si>
  <si>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</si>
  <si>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</si>
  <si>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</si>
  <si>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</si>
  <si>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</si>
  <si>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อินทจักร</t>
  </si>
  <si>
    <t>ธนัชชา</t>
  </si>
  <si>
    <t>เกื้อสกุล</t>
  </si>
  <si>
    <t>ธนัญญา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</si>
  <si>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</si>
  <si>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</si>
  <si>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</si>
  <si>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</si>
  <si>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</si>
  <si>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</si>
  <si>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</si>
  <si>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</si>
  <si>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</si>
  <si>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</si>
  <si>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</si>
  <si>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</si>
  <si>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</si>
  <si>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อลิสา</t>
  </si>
  <si>
    <t>นภกมล</t>
  </si>
  <si>
    <t>ณัชชา</t>
  </si>
  <si>
    <t>วิเศษคณากุล</t>
  </si>
  <si>
    <t xml:space="preserve">ธนพร </t>
  </si>
  <si>
    <t>แก้วขาว</t>
  </si>
  <si>
    <t>อลีนตา</t>
  </si>
  <si>
    <t>ศรีเมือง</t>
  </si>
  <si>
    <t>ณัฐนิชา</t>
  </si>
  <si>
    <t>มานะพัฒนพงศ์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</si>
  <si>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</si>
  <si>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</si>
  <si>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</si>
  <si>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</si>
  <si>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</si>
  <si>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</si>
  <si>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</si>
  <si>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</si>
  <si>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</si>
  <si>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</si>
  <si>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</si>
  <si>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</si>
  <si>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</si>
  <si>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>อินทร์จันทร์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</si>
  <si>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</si>
  <si>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</si>
  <si>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</si>
  <si>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</si>
  <si>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</si>
  <si>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</si>
  <si>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</si>
  <si>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>ชูจันทร์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</si>
  <si>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</si>
  <si>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</si>
  <si>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</si>
  <si>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</si>
  <si>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</si>
  <si>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</si>
  <si>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</si>
  <si>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</si>
  <si>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</si>
  <si>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</si>
  <si>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</si>
  <si>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</si>
  <si>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</si>
  <si>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</si>
  <si>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</si>
  <si>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</si>
  <si>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</si>
  <si>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</si>
  <si>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</si>
  <si>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</si>
  <si>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</si>
  <si>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</si>
  <si>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</si>
  <si>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</si>
  <si>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</si>
  <si>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</si>
  <si>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</si>
  <si>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</si>
  <si>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</si>
  <si>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</si>
  <si>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</si>
  <si>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</si>
  <si>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</si>
  <si>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</si>
  <si>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</si>
  <si>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</si>
  <si>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</si>
  <si>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</si>
  <si>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</si>
  <si>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</si>
  <si>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</si>
  <si>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</si>
  <si>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</si>
  <si>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</si>
  <si>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</si>
  <si>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</si>
  <si>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</si>
  <si>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</si>
  <si>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</si>
  <si>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</si>
  <si>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</si>
  <si>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</si>
  <si>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ณภัทร </t>
  </si>
  <si>
    <t>พรพุทธานนท์</t>
  </si>
  <si>
    <t xml:space="preserve">ไทยรัฐ </t>
  </si>
  <si>
    <t>ก๋งเม่ง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</si>
  <si>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</si>
  <si>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</si>
  <si>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</si>
  <si>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</si>
  <si>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</si>
  <si>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</si>
  <si>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</si>
  <si>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</si>
  <si>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</si>
  <si>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</si>
  <si>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</si>
  <si>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</si>
  <si>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</si>
  <si>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</si>
  <si>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</si>
  <si>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</si>
  <si>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</si>
  <si>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</si>
  <si>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</si>
  <si>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</si>
  <si>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</si>
  <si>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</si>
  <si>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</si>
  <si>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</si>
  <si>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</si>
  <si>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</si>
  <si>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</si>
  <si>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</si>
  <si>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</si>
  <si>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</si>
  <si>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</si>
  <si>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</si>
  <si>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</si>
  <si>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</si>
  <si>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</si>
  <si>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</si>
  <si>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</si>
  <si>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</si>
  <si>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</si>
  <si>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</si>
  <si>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</si>
  <si>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</si>
  <si>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</si>
  <si>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</si>
  <si>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</si>
  <si>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</si>
  <si>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</si>
  <si>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</si>
  <si>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</si>
  <si>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</si>
  <si>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</si>
  <si>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</si>
  <si>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 xml:space="preserve">ณัฐณิชา 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</si>
  <si>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</si>
  <si>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</si>
  <si>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</si>
  <si>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</si>
  <si>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</si>
  <si>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</si>
  <si>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</si>
  <si>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</si>
  <si>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</si>
  <si>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</si>
  <si>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</si>
  <si>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</si>
  <si>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</si>
  <si>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</si>
  <si>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</si>
  <si>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ชูศรี</t>
  </si>
  <si>
    <t>กิตติพงศ์</t>
  </si>
  <si>
    <t>กลั่นสุวรรณ</t>
  </si>
  <si>
    <t>ธนภัทร</t>
  </si>
  <si>
    <t>สาริพัฒน์</t>
  </si>
  <si>
    <t>ศุภณัฐ</t>
  </si>
  <si>
    <t>อดุลยานุโกศล</t>
  </si>
  <si>
    <t>ปภังกร</t>
  </si>
  <si>
    <t>ภูมิผักแว่น</t>
  </si>
  <si>
    <t>ภูริภพ</t>
  </si>
  <si>
    <t>รัศมีวิชัย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</si>
  <si>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</si>
  <si>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</si>
  <si>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</si>
  <si>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</si>
  <si>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</si>
  <si>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</si>
  <si>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</si>
  <si>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</si>
  <si>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</si>
  <si>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</si>
  <si>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อินทสโร</t>
  </si>
  <si>
    <t>กัลยกร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</si>
  <si>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</si>
  <si>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</si>
  <si>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</si>
  <si>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</si>
  <si>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</si>
  <si>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</si>
  <si>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</si>
  <si>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พิชญาภา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</si>
  <si>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</si>
  <si>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</si>
  <si>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</si>
  <si>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</si>
  <si>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</si>
  <si>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</si>
  <si>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</si>
  <si>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</si>
  <si>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</si>
  <si>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</si>
  <si>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จันทบูรณ์</t>
  </si>
  <si>
    <t>พรชนก</t>
  </si>
  <si>
    <t>เนตร์ขำ</t>
  </si>
  <si>
    <t>รัชนาท</t>
  </si>
  <si>
    <t>สิงพรหม</t>
  </si>
  <si>
    <t>กนิษฐา</t>
  </si>
  <si>
    <t>จิตรัตน์</t>
  </si>
  <si>
    <t>ฐาป่นณ์</t>
  </si>
  <si>
    <t>เพ็ชรขุ้ม</t>
  </si>
  <si>
    <t>นันท์นภัส</t>
  </si>
  <si>
    <t>สุทธิรักษ์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</si>
  <si>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</si>
  <si>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</si>
  <si>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</si>
  <si>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</si>
  <si>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</si>
  <si>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</si>
  <si>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</si>
  <si>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</si>
  <si>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</si>
  <si>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</si>
  <si>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</si>
  <si>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</si>
  <si>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ณภัทร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</si>
  <si>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</si>
  <si>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</si>
  <si>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</si>
  <si>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</si>
  <si>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</si>
  <si>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อริยะ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</si>
  <si>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</si>
  <si>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</si>
  <si>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</si>
  <si>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</si>
  <si>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</si>
  <si>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</si>
  <si>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</si>
  <si>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</si>
  <si>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</si>
  <si>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</si>
  <si>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</si>
  <si>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</si>
  <si>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</si>
  <si>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</si>
  <si>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</si>
  <si>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</si>
  <si>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</si>
  <si>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</si>
  <si>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</si>
  <si>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</si>
  <si>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</si>
  <si>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ณฐกร</t>
  </si>
  <si>
    <t>ยะโส</t>
  </si>
  <si>
    <t>ชาลิสา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</si>
  <si>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</si>
  <si>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</si>
  <si>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</si>
  <si>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</si>
  <si>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</si>
  <si>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</si>
  <si>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</si>
  <si>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</si>
  <si>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</si>
  <si>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</si>
  <si>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</si>
  <si>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</si>
  <si>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</si>
  <si>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ชนิดาภา</t>
  </si>
  <si>
    <t>มณีกาญจน์</t>
  </si>
  <si>
    <t>ณัฐิดา</t>
  </si>
  <si>
    <t>พูลสวัสดิ์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</si>
  <si>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</si>
  <si>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</si>
  <si>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</si>
  <si>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</si>
  <si>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</si>
  <si>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</si>
  <si>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</si>
  <si>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</si>
  <si>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</si>
  <si>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</si>
  <si>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</si>
  <si>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</si>
  <si>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</si>
  <si>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</si>
  <si>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</si>
  <si>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</si>
  <si>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</si>
  <si>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</si>
  <si>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</si>
  <si>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วุฒิภัทร</t>
  </si>
  <si>
    <t>ตั้งสถาพร</t>
  </si>
  <si>
    <t>เจตน์สฤษฎิ์</t>
  </si>
  <si>
    <t>สุวรรณพัฒน์</t>
  </si>
  <si>
    <t>ณวัสน์</t>
  </si>
  <si>
    <t>จันทร์สีนิติ</t>
  </si>
  <si>
    <t>นิติธร</t>
  </si>
  <si>
    <t>พชรพล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</si>
  <si>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</si>
  <si>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</si>
  <si>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</si>
  <si>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</si>
  <si>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</si>
  <si>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</si>
  <si>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</si>
  <si>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</si>
  <si>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รัตนะ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</si>
  <si>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</si>
  <si>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</si>
  <si>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</si>
  <si>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</si>
  <si>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</si>
  <si>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</si>
  <si>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</si>
  <si>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</si>
  <si>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นันทิพัฒน์</t>
  </si>
  <si>
    <t>ชุ่มเผือก</t>
  </si>
  <si>
    <t>ปิยังกูร</t>
  </si>
  <si>
    <t>รามจรัญ</t>
  </si>
  <si>
    <t>พศิน</t>
  </si>
  <si>
    <t>บุญจันทร์</t>
  </si>
  <si>
    <t>วัชรินทร์</t>
  </si>
  <si>
    <t>หนูแก้ว</t>
  </si>
  <si>
    <t>แก้วเจริญ</t>
  </si>
  <si>
    <t>วงศภัค</t>
  </si>
  <si>
    <t>เขียดแก้ว</t>
  </si>
  <si>
    <t>ศิวัช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</si>
  <si>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</si>
  <si>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</si>
  <si>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</si>
  <si>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</si>
  <si>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</si>
  <si>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ฐิติวรดา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</si>
  <si>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</si>
  <si>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</si>
  <si>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</si>
  <si>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</si>
  <si>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</si>
  <si>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</si>
  <si>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</si>
  <si>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</si>
  <si>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</si>
  <si>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</si>
  <si>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</si>
  <si>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</si>
  <si>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</si>
  <si>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</si>
  <si>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</si>
  <si>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</si>
  <si>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</si>
  <si>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ณัฐนันท์</t>
  </si>
  <si>
    <t>เพชรคง</t>
  </si>
  <si>
    <t>ปัณฑารีย์</t>
  </si>
  <si>
    <t>พุ่มแก้ว</t>
  </si>
  <si>
    <t>นิดชาวรรณ</t>
  </si>
  <si>
    <t>โสภา</t>
  </si>
  <si>
    <t>ญาณิศา</t>
  </si>
  <si>
    <t>สุวรรณโณ</t>
  </si>
  <si>
    <t>กนกพัชร</t>
  </si>
  <si>
    <t>เเก้วเเพรก</t>
  </si>
  <si>
    <t>ธิดารัตน์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</si>
  <si>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</si>
  <si>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</si>
  <si>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</si>
  <si>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</si>
  <si>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</si>
  <si>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</si>
  <si>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</si>
  <si>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</si>
  <si>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</si>
  <si>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</si>
  <si>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</si>
  <si>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</si>
  <si>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</si>
  <si>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</si>
  <si>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</si>
  <si>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</si>
  <si>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</si>
  <si>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</si>
  <si>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</si>
  <si>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</si>
  <si>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ธราสุต</t>
  </si>
  <si>
    <t>นวลกุ้ง</t>
  </si>
  <si>
    <t>นนทพันธ์</t>
  </si>
  <si>
    <t>อาจทอง</t>
  </si>
  <si>
    <t>พีรพัฒน์</t>
  </si>
  <si>
    <t>เพชรเรียง</t>
  </si>
  <si>
    <t>ชัชพิมุข</t>
  </si>
  <si>
    <t>สันติดำรงกุล</t>
  </si>
  <si>
    <t>ณัฏฐนันท์</t>
  </si>
  <si>
    <t>บัวทองเกื้อ</t>
  </si>
  <si>
    <t>ธนกฤต</t>
  </si>
  <si>
    <t>ขำหนู</t>
  </si>
  <si>
    <t>นัฐภูมิ</t>
  </si>
  <si>
    <t>คิดอ่าน</t>
  </si>
  <si>
    <t>วงศ์สุรเศรษฐ์</t>
  </si>
  <si>
    <t>กฤติมา</t>
  </si>
  <si>
    <t>ประทีป ณ ถลาง</t>
  </si>
  <si>
    <t>ณัฏฐธิดา</t>
  </si>
  <si>
    <t>เถียรวิชิต</t>
  </si>
  <si>
    <t>พิมพ์มาดา</t>
  </si>
  <si>
    <t>พวงสว่าง</t>
  </si>
  <si>
    <t>ภัสรารัตน์</t>
  </si>
  <si>
    <t>ทองพัฒน์</t>
  </si>
  <si>
    <t>ณัฐชยา</t>
  </si>
  <si>
    <t>รัตนพันธ์</t>
  </si>
  <si>
    <t>นพรัตน์</t>
  </si>
  <si>
    <t>กัญญ์วรา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</si>
  <si>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</si>
  <si>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</si>
  <si>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</si>
  <si>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</si>
  <si>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</si>
  <si>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</si>
  <si>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ฟุ้งเฟื่อง</t>
  </si>
  <si>
    <t>ณัฐณิชา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</si>
  <si>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</si>
  <si>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</si>
  <si>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</si>
  <si>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</si>
  <si>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</si>
  <si>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</si>
  <si>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</si>
  <si>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</si>
  <si>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วรัชยา</t>
  </si>
  <si>
    <t>เรืองวงษ์</t>
  </si>
  <si>
    <t>สุภาพงษ์</t>
  </si>
  <si>
    <t>สุภัสสร</t>
  </si>
  <si>
    <t>พิมพ์สุวรรณ์</t>
  </si>
  <si>
    <t>ธนิษฐา</t>
  </si>
  <si>
    <t>ธนาพล</t>
  </si>
  <si>
    <t>กรกนก</t>
  </si>
  <si>
    <t>เทพนม</t>
  </si>
  <si>
    <t>ขวัญวัชร์</t>
  </si>
  <si>
    <t>ใจกว้าง</t>
  </si>
  <si>
    <t>อัฐชนกมล</t>
  </si>
  <si>
    <t>มูสิกะ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</si>
  <si>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</si>
  <si>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</si>
  <si>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</si>
  <si>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</si>
  <si>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</si>
  <si>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กฤติธี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</si>
  <si>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</si>
  <si>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</si>
  <si>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</si>
  <si>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</si>
  <si>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</si>
  <si>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</si>
  <si>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</si>
  <si>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</si>
  <si>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</si>
  <si>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</si>
  <si>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</si>
  <si>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</si>
  <si>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</si>
  <si>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กชพร</t>
  </si>
  <si>
    <t>เพชรทอง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</si>
  <si>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</si>
  <si>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</si>
  <si>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</si>
  <si>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</si>
  <si>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</si>
  <si>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</si>
  <si>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</si>
  <si>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</si>
  <si>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พัทธนันท์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</si>
  <si>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</si>
  <si>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</si>
  <si>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</si>
  <si>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</si>
  <si>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</si>
  <si>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</si>
  <si>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เจริญรักษ์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</si>
  <si>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</si>
  <si>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</si>
  <si>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</si>
  <si>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</si>
  <si>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</si>
  <si>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บัวแก้ว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</si>
  <si>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</si>
  <si>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</si>
  <si>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</si>
  <si>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</si>
  <si>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</si>
  <si>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</si>
  <si>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</si>
  <si>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</si>
  <si>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</si>
  <si>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</si>
  <si>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</si>
  <si>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</si>
  <si>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</si>
  <si>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</si>
  <si>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</si>
  <si>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</si>
  <si>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</si>
  <si>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</si>
  <si>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</si>
  <si>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</si>
  <si>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</si>
  <si>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</si>
  <si>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</si>
  <si>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</si>
  <si>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อนาวิล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</si>
  <si>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</si>
  <si>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</si>
  <si>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</si>
  <si>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</si>
  <si>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</si>
  <si>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</si>
  <si>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</si>
  <si>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</si>
  <si>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</si>
  <si>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ปาลิตา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</si>
  <si>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</si>
  <si>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</si>
  <si>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</si>
  <si>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</si>
  <si>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</si>
  <si>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</si>
  <si>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</si>
  <si>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</si>
  <si>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</si>
  <si>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</si>
  <si>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</si>
  <si>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</si>
  <si>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</si>
  <si>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</si>
  <si>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ชุติกาญจน์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</si>
  <si>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</si>
  <si>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</si>
  <si>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</si>
  <si>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</si>
  <si>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</si>
  <si>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</si>
  <si>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</si>
  <si>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</si>
  <si>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อธิชา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</si>
  <si>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</si>
  <si>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</si>
  <si>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</si>
  <si>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</si>
  <si>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</si>
  <si>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</si>
  <si>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</si>
  <si>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</si>
  <si>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</si>
  <si>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ปวิชญา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</si>
  <si>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</si>
  <si>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</si>
  <si>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</si>
  <si>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</si>
  <si>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</si>
  <si>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</si>
  <si>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</si>
  <si>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</si>
  <si>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</si>
  <si>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</si>
  <si>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</si>
  <si>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</si>
  <si>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</si>
  <si>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</si>
  <si>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</si>
  <si>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วริศรา</t>
  </si>
  <si>
    <t>ทองหมัน</t>
  </si>
  <si>
    <t>วิลาวรรณ</t>
  </si>
  <si>
    <t>ขนอม</t>
  </si>
  <si>
    <t>ศลิษา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</si>
  <si>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</si>
  <si>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</si>
  <si>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</si>
  <si>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</si>
  <si>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</si>
  <si>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</si>
  <si>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</si>
  <si>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</si>
  <si>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</si>
  <si>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</si>
  <si>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</si>
  <si>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</si>
  <si>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</si>
  <si>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อยู่แสง</t>
  </si>
  <si>
    <t>โพธิ์เพชร</t>
  </si>
  <si>
    <t>พนาย</t>
  </si>
  <si>
    <t>เเสงมณี</t>
  </si>
  <si>
    <t>สกุณา</t>
  </si>
  <si>
    <t>นาคเพชรพูล</t>
  </si>
  <si>
    <t>ศิลปชัย</t>
  </si>
  <si>
    <t>คำจันทร์</t>
  </si>
  <si>
    <t>ศุภฤกษ์</t>
  </si>
  <si>
    <t>โสมนรินทร์</t>
  </si>
  <si>
    <t>สหรัฐ</t>
  </si>
  <si>
    <t>ปาละคเชนทร์</t>
  </si>
  <si>
    <t>ณัฐวดี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</si>
  <si>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</si>
  <si>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</si>
  <si>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</si>
  <si>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</si>
  <si>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</si>
  <si>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</si>
  <si>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</si>
  <si>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</si>
  <si>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</si>
  <si>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</si>
  <si>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</si>
  <si>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</si>
  <si>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</si>
  <si>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</si>
  <si>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</si>
  <si>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</si>
  <si>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อภิษฎา</t>
  </si>
  <si>
    <t>ช่างสลัก</t>
  </si>
  <si>
    <t>ปทิตตา</t>
  </si>
  <si>
    <t>แซ่อุ่ย</t>
  </si>
  <si>
    <t>เขมจิรา</t>
  </si>
  <si>
    <t>คล้ายทอง</t>
  </si>
  <si>
    <t>จารุวรรณ</t>
  </si>
  <si>
    <t>ทองบุตร</t>
  </si>
  <si>
    <t>ณฏฐา</t>
  </si>
  <si>
    <t>พิมพาหุ</t>
  </si>
  <si>
    <t>ศักดิ์แก้ว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</si>
  <si>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</si>
  <si>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</si>
  <si>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</si>
  <si>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</si>
  <si>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</si>
  <si>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</si>
  <si>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</si>
  <si>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</si>
  <si>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</si>
  <si>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</si>
  <si>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</si>
  <si>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</si>
  <si>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</si>
  <si>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</si>
  <si>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</si>
  <si>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</si>
  <si>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</si>
  <si>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</si>
  <si>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</si>
  <si>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</si>
  <si>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</si>
  <si>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</si>
  <si>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</si>
  <si>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</si>
  <si>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</si>
  <si>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</si>
  <si>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</si>
  <si>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</si>
  <si>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</si>
  <si>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</si>
  <si>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</si>
  <si>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</si>
  <si>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>สอนสง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</si>
  <si>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</si>
  <si>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</si>
  <si>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</si>
  <si>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</si>
  <si>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ปพิชญากร </t>
  </si>
  <si>
    <t>พัฒน์แช่ม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</si>
  <si>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</si>
  <si>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</si>
  <si>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</si>
  <si>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</si>
  <si>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</si>
  <si>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</si>
  <si>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</si>
  <si>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</si>
  <si>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</si>
  <si>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</si>
  <si>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</si>
  <si>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</si>
  <si>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</si>
  <si>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</si>
  <si>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</si>
  <si>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</si>
  <si>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</si>
  <si>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</si>
  <si>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</si>
  <si>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</si>
  <si>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</si>
  <si>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</si>
  <si>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</si>
  <si>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</si>
  <si>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</si>
  <si>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กัญญาพัชร </t>
  </si>
  <si>
    <t>สุวรรณโชติ</t>
  </si>
  <si>
    <t xml:space="preserve">กัญญาภัค </t>
  </si>
  <si>
    <t>เมืองแก้ว</t>
  </si>
  <si>
    <t xml:space="preserve">ณัชชา </t>
  </si>
  <si>
    <t>ค้าเจริญ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</si>
  <si>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</si>
  <si>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</si>
  <si>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</si>
  <si>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</si>
  <si>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</si>
  <si>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</si>
  <si>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</si>
  <si>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</si>
  <si>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</si>
  <si>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</si>
  <si>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</si>
  <si>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</si>
  <si>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</si>
  <si>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</si>
  <si>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</si>
  <si>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</si>
  <si>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</si>
  <si>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</si>
  <si>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นนทพัทธ์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</si>
  <si>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</si>
  <si>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</si>
  <si>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</si>
  <si>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</si>
  <si>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</si>
  <si>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</si>
  <si>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</si>
  <si>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รัฐศาสตร์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</si>
  <si>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</si>
  <si>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</si>
  <si>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</si>
  <si>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</si>
  <si>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</si>
  <si>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</si>
  <si>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</si>
  <si>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</si>
  <si>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</si>
  <si>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</si>
  <si>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</si>
  <si>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ธนวินท์</t>
  </si>
  <si>
    <t>ตรียวง</t>
  </si>
  <si>
    <t>ธัญพิสิษฐ์</t>
  </si>
  <si>
    <t>แก้วพิชัย</t>
  </si>
  <si>
    <t>ภูษิต</t>
  </si>
  <si>
    <t>อินทราวุธ</t>
  </si>
  <si>
    <t>กฤตเมธ</t>
  </si>
  <si>
    <t>โชติสิงห์</t>
  </si>
  <si>
    <t>ภูกิจวัฒน์</t>
  </si>
  <si>
    <t>ชนะพล</t>
  </si>
  <si>
    <t>มันสุวรรณ</t>
  </si>
  <si>
    <t>ไชยุทม์</t>
  </si>
  <si>
    <t>ภิรมย์นก</t>
  </si>
  <si>
    <t>อินทร์นาค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</si>
  <si>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</si>
  <si>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</si>
  <si>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</si>
  <si>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</si>
  <si>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</si>
  <si>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</si>
  <si>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</si>
  <si>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</si>
  <si>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</si>
  <si>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</si>
  <si>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</si>
  <si>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</si>
  <si>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</si>
  <si>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</si>
  <si>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</si>
  <si>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</si>
  <si>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</si>
  <si>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พัฒเสน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</si>
  <si>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</si>
  <si>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</si>
  <si>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</si>
  <si>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</si>
  <si>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</si>
  <si>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</si>
  <si>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</si>
  <si>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</si>
  <si>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</si>
  <si>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</si>
  <si>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นางสาวดวงดาลัด  แสงทอง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</si>
  <si>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</si>
  <si>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</si>
  <si>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</si>
  <si>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ธัชชัย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</si>
  <si>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</si>
  <si>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</si>
  <si>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</si>
  <si>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</si>
  <si>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</si>
  <si>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</si>
  <si>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พักการเรียน กลับมาเรียน 1-2568</t>
  </si>
  <si>
    <t>ธิญาดา</t>
  </si>
  <si>
    <t>รักบรรจง</t>
  </si>
  <si>
    <t>เข้า 1-68</t>
  </si>
  <si>
    <t>ชนัญชิตา</t>
  </si>
  <si>
    <t>แย้มบาน</t>
  </si>
  <si>
    <t>พรหมพันธุ์</t>
  </si>
  <si>
    <t>ไชยสุภา</t>
  </si>
  <si>
    <t>พรปวีณ์</t>
  </si>
  <si>
    <t>กลางรัก</t>
  </si>
  <si>
    <t>เทวฤทธิ์</t>
  </si>
  <si>
    <t>ทองแดง</t>
  </si>
  <si>
    <t>กฤษตบุณ</t>
  </si>
  <si>
    <t>บุณยะตุลานนท์</t>
  </si>
  <si>
    <t>อ่อนไหว</t>
  </si>
  <si>
    <t>ปิ่นหทัย</t>
  </si>
  <si>
    <t>พัชรมณฑ์</t>
  </si>
  <si>
    <t>พวงแก้ว</t>
  </si>
  <si>
    <t>ชูไกรไทย</t>
  </si>
  <si>
    <t>42224</t>
  </si>
  <si>
    <t>42252</t>
  </si>
  <si>
    <t>42255</t>
  </si>
  <si>
    <t>42340</t>
  </si>
  <si>
    <t>42389</t>
  </si>
  <si>
    <t>42420</t>
  </si>
  <si>
    <t>42465</t>
  </si>
  <si>
    <t>42514</t>
  </si>
  <si>
    <t>42516</t>
  </si>
  <si>
    <t>42519</t>
  </si>
  <si>
    <t>44426</t>
  </si>
  <si>
    <t>44427</t>
  </si>
  <si>
    <t>44428</t>
  </si>
  <si>
    <t>44429</t>
  </si>
  <si>
    <t>44431</t>
  </si>
  <si>
    <t>ธรรมเรียง</t>
  </si>
  <si>
    <t>ลาพักการเรียนกวดวิชาอธิวัฒน์ ตั้งแต่วันที่ 15 พ.ค. 68 - พ.ค. 69</t>
  </si>
  <si>
    <t>ลาพักการเรียนกวดวิชาอธิวัฒน์ ตั้งแต่วันที่ 20 มิ.ย. 68 - พ.ค. 69</t>
  </si>
  <si>
    <t>เข้าเรียน 68</t>
  </si>
  <si>
    <t>ฤชาภร</t>
  </si>
  <si>
    <t>เพทาย</t>
  </si>
  <si>
    <t>พัฒนเดช</t>
  </si>
  <si>
    <t>แลกเปลี่ยน กลับมาเรียน 1-2568</t>
  </si>
  <si>
    <t>แผนการเรียนศิลป์-ภาษา</t>
  </si>
  <si>
    <t>แลกเปลี่ยน ประเทศแคนาดา ตั้งแต่วันที่ 20 ส.ค. 68 - 1 ก.ค. 69</t>
  </si>
  <si>
    <t>แลกเปลี่ยน ประเทศสหรัฐอเมริกา</t>
  </si>
  <si>
    <t xml:space="preserve">      ภาคเรียนที่ 2  ปีการศึกษา 2568</t>
  </si>
  <si>
    <t>ระดับ</t>
  </si>
  <si>
    <t>นางสาวปนัดดา สกุลไทย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</si>
</sst>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sz val="11"/>
      <color theme="1"/>
      <name val="TH SarabunPSK"/>
      <family val="2"/>
    </font>
    <font>
      <i/>
      <sz val="10"/>
      <color rgb="FFFF0000"/>
      <name val="TH Sarabun New"/>
      <family val="2"/>
    </font>
    <font>
      <i/>
      <sz val="10"/>
      <color rgb="FF0000FF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i/>
      <sz val="8"/>
      <color rgb="FF0000CC"/>
      <name val="TH Sarabun New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rgb="FF0000CC"/>
      <name val="TH Sarabun New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1"/>
      <name val="TH SarabunPSK"/>
      <family val="2"/>
      <charset val="22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i/>
      <sz val="11"/>
      <color theme="1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49" fontId="18" fillId="0" borderId="9" xfId="0" quotePrefix="1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2" fontId="18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58" fillId="0" borderId="8" xfId="0" applyFont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2" fontId="11" fillId="0" borderId="8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vertical="center" shrinkToFit="1"/>
    </xf>
    <xf numFmtId="0" fontId="58" fillId="0" borderId="11" xfId="0" applyFont="1" applyBorder="1" applyAlignment="1">
      <alignment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/>
    </xf>
    <xf numFmtId="49" fontId="58" fillId="0" borderId="9" xfId="0" quotePrefix="1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49" fontId="58" fillId="0" borderId="2" xfId="0" quotePrefix="1" applyNumberFormat="1" applyFont="1" applyBorder="1" applyAlignment="1">
      <alignment horizontal="center"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2" fontId="16" fillId="0" borderId="83" xfId="0" applyNumberFormat="1" applyFont="1" applyBorder="1" applyAlignment="1">
      <alignment horizontal="left" vertical="center"/>
    </xf>
    <xf numFmtId="1" fontId="18" fillId="0" borderId="11" xfId="0" quotePrefix="1" applyNumberFormat="1" applyFont="1" applyBorder="1" applyAlignment="1">
      <alignment horizontal="center" vertical="center" shrinkToFit="1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shrinkToFit="1"/>
    </xf>
    <xf numFmtId="2" fontId="74" fillId="0" borderId="25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49" fontId="58" fillId="0" borderId="4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81" xfId="0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/>
    </xf>
    <xf numFmtId="2" fontId="76" fillId="0" borderId="30" xfId="0" applyNumberFormat="1" applyFont="1" applyBorder="1" applyAlignment="1">
      <alignment horizontal="left" vertical="center"/>
    </xf>
    <xf numFmtId="2" fontId="76" fillId="0" borderId="33" xfId="0" applyNumberFormat="1" applyFont="1" applyBorder="1" applyAlignment="1">
      <alignment horizontal="left" vertical="center"/>
    </xf>
    <xf numFmtId="0" fontId="76" fillId="0" borderId="83" xfId="0" applyFont="1" applyBorder="1" applyAlignment="1">
      <alignment horizontal="left" vertical="center"/>
    </xf>
    <xf numFmtId="49" fontId="58" fillId="0" borderId="13" xfId="0" quotePrefix="1" applyNumberFormat="1" applyFont="1" applyBorder="1" applyAlignment="1">
      <alignment horizontal="center" vertical="center" shrinkToFit="1"/>
    </xf>
    <xf numFmtId="0" fontId="58" fillId="0" borderId="5" xfId="0" applyFont="1" applyBorder="1" applyAlignment="1">
      <alignment horizontal="center" vertical="center" shrinkToFit="1"/>
    </xf>
    <xf numFmtId="0" fontId="58" fillId="0" borderId="12" xfId="0" applyFont="1" applyBorder="1" applyAlignment="1">
      <alignment vertical="center" shrinkToFit="1"/>
    </xf>
    <xf numFmtId="0" fontId="58" fillId="0" borderId="13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/>
    </xf>
    <xf numFmtId="49" fontId="58" fillId="0" borderId="11" xfId="0" quotePrefix="1" applyNumberFormat="1" applyFont="1" applyBorder="1" applyAlignment="1">
      <alignment horizontal="center" vertical="center" shrinkToFit="1"/>
    </xf>
    <xf numFmtId="2" fontId="58" fillId="0" borderId="4" xfId="0" applyNumberFormat="1" applyFont="1" applyBorder="1" applyAlignment="1">
      <alignment horizontal="center" vertical="center"/>
    </xf>
    <xf numFmtId="0" fontId="77" fillId="0" borderId="24" xfId="0" applyFont="1" applyBorder="1" applyAlignment="1">
      <alignment horizontal="left" vertical="center"/>
    </xf>
    <xf numFmtId="49" fontId="78" fillId="0" borderId="13" xfId="0" quotePrefix="1" applyNumberFormat="1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 shrinkToFit="1"/>
    </xf>
    <xf numFmtId="0" fontId="78" fillId="0" borderId="12" xfId="0" applyFont="1" applyBorder="1" applyAlignment="1">
      <alignment vertical="center" shrinkToFit="1"/>
    </xf>
    <xf numFmtId="0" fontId="78" fillId="0" borderId="13" xfId="0" applyFont="1" applyBorder="1" applyAlignment="1">
      <alignment vertical="center" shrinkToFit="1"/>
    </xf>
    <xf numFmtId="0" fontId="78" fillId="0" borderId="13" xfId="0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8" fillId="0" borderId="9" xfId="0" quotePrefix="1" applyNumberFormat="1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 shrinkToFit="1"/>
    </xf>
    <xf numFmtId="0" fontId="78" fillId="0" borderId="8" xfId="0" applyFont="1" applyBorder="1" applyAlignment="1">
      <alignment horizontal="left" vertical="center" shrinkToFit="1"/>
    </xf>
    <xf numFmtId="0" fontId="78" fillId="0" borderId="9" xfId="0" applyFont="1" applyBorder="1" applyAlignment="1">
      <alignment vertical="center" shrinkToFit="1"/>
    </xf>
    <xf numFmtId="0" fontId="78" fillId="0" borderId="9" xfId="0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2" fontId="24" fillId="0" borderId="94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2" fontId="84" fillId="0" borderId="25" xfId="0" applyNumberFormat="1" applyFont="1" applyBorder="1" applyAlignment="1">
      <alignment horizontal="left" vertical="center"/>
    </xf>
    <xf numFmtId="0" fontId="85" fillId="0" borderId="27" xfId="0" applyFont="1" applyBorder="1" applyAlignment="1">
      <alignment horizontal="left" vertical="center"/>
    </xf>
    <xf numFmtId="0" fontId="90" fillId="2" borderId="8" xfId="0" applyFont="1" applyFill="1" applyBorder="1" applyAlignment="1">
      <alignment vertical="center" shrinkToFit="1"/>
    </xf>
    <xf numFmtId="0" fontId="90" fillId="2" borderId="9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/>
    </xf>
    <xf numFmtId="49" fontId="89" fillId="2" borderId="9" xfId="0" quotePrefix="1" applyNumberFormat="1" applyFont="1" applyFill="1" applyBorder="1" applyAlignment="1">
      <alignment horizontal="center" vertical="center" shrinkToFit="1"/>
    </xf>
    <xf numFmtId="0" fontId="90" fillId="2" borderId="2" xfId="0" applyFont="1" applyFill="1" applyBorder="1" applyAlignment="1">
      <alignment horizontal="center" vertical="center" shrinkToFit="1"/>
    </xf>
    <xf numFmtId="0" fontId="87" fillId="2" borderId="2" xfId="0" applyFont="1" applyFill="1" applyBorder="1" applyAlignment="1">
      <alignment horizontal="center" vertical="center"/>
    </xf>
    <xf numFmtId="0" fontId="88" fillId="2" borderId="9" xfId="0" applyFont="1" applyFill="1" applyBorder="1" applyAlignment="1">
      <alignment horizontal="center" vertical="center" shrinkToFit="1"/>
    </xf>
    <xf numFmtId="0" fontId="88" fillId="2" borderId="2" xfId="0" applyFont="1" applyFill="1" applyBorder="1" applyAlignment="1">
      <alignment horizontal="center" vertical="center"/>
    </xf>
    <xf numFmtId="2" fontId="85" fillId="0" borderId="25" xfId="0" applyNumberFormat="1" applyFont="1" applyBorder="1" applyAlignment="1">
      <alignment horizontal="left" vertical="center"/>
    </xf>
    <xf numFmtId="2" fontId="85" fillId="0" borderId="33" xfId="0" applyNumberFormat="1" applyFont="1" applyBorder="1" applyAlignment="1">
      <alignment horizontal="left" vertical="center"/>
    </xf>
    <xf numFmtId="0" fontId="91" fillId="0" borderId="0" xfId="0" applyFont="1" applyAlignment="1">
      <alignment vertical="center"/>
    </xf>
    <xf numFmtId="49" fontId="92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vertical="center"/>
    </xf>
    <xf numFmtId="49" fontId="93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right" vertical="center"/>
    </xf>
    <xf numFmtId="0" fontId="94" fillId="0" borderId="20" xfId="0" applyFont="1" applyBorder="1" applyAlignment="1">
      <alignment horizontal="center" vertical="center" shrinkToFit="1"/>
    </xf>
    <xf numFmtId="0" fontId="94" fillId="0" borderId="21" xfId="0" applyFont="1" applyBorder="1" applyAlignment="1">
      <alignment horizontal="center" vertical="center" shrinkToFit="1"/>
    </xf>
    <xf numFmtId="0" fontId="94" fillId="0" borderId="21" xfId="0" applyFont="1" applyBorder="1" applyAlignment="1">
      <alignment vertical="center" shrinkToFit="1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left" vertical="center" shrinkToFit="1"/>
    </xf>
    <xf numFmtId="0" fontId="96" fillId="0" borderId="39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4" fillId="0" borderId="22" xfId="0" applyFont="1" applyBorder="1" applyAlignment="1">
      <alignment horizontal="center" vertical="center" shrinkToFit="1"/>
    </xf>
    <xf numFmtId="0" fontId="94" fillId="0" borderId="23" xfId="0" applyFont="1" applyBorder="1" applyAlignment="1">
      <alignment horizontal="center" vertical="center" shrinkToFit="1"/>
    </xf>
    <xf numFmtId="0" fontId="94" fillId="0" borderId="23" xfId="0" applyFont="1" applyBorder="1" applyAlignment="1">
      <alignment vertical="center" shrinkToFi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 shrinkToFit="1"/>
    </xf>
    <xf numFmtId="0" fontId="96" fillId="0" borderId="40" xfId="0" applyFont="1" applyBorder="1" applyAlignment="1">
      <alignment vertical="center"/>
    </xf>
    <xf numFmtId="0" fontId="97" fillId="0" borderId="1" xfId="0" applyFont="1" applyBorder="1" applyAlignment="1">
      <alignment horizontal="center" vertical="center"/>
    </xf>
    <xf numFmtId="1" fontId="97" fillId="0" borderId="7" xfId="0" quotePrefix="1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97" fillId="0" borderId="6" xfId="0" applyFont="1" applyBorder="1" applyAlignment="1">
      <alignment vertical="center" shrinkToFit="1"/>
    </xf>
    <xf numFmtId="0" fontId="97" fillId="0" borderId="7" xfId="0" applyFont="1" applyBorder="1" applyAlignment="1">
      <alignment vertical="center" shrinkToFit="1"/>
    </xf>
    <xf numFmtId="2" fontId="97" fillId="0" borderId="1" xfId="0" applyNumberFormat="1" applyFont="1" applyBorder="1" applyAlignment="1">
      <alignment horizontal="center" vertical="center"/>
    </xf>
    <xf numFmtId="2" fontId="98" fillId="0" borderId="25" xfId="0" applyNumberFormat="1" applyFont="1" applyBorder="1" applyAlignment="1">
      <alignment horizontal="left" vertical="center"/>
    </xf>
    <xf numFmtId="2" fontId="97" fillId="0" borderId="26" xfId="0" applyNumberFormat="1" applyFont="1" applyBorder="1" applyAlignment="1">
      <alignment horizontal="center" vertical="center"/>
    </xf>
    <xf numFmtId="0" fontId="97" fillId="0" borderId="26" xfId="0" applyFont="1" applyBorder="1" applyAlignment="1">
      <alignment vertical="center"/>
    </xf>
    <xf numFmtId="0" fontId="97" fillId="0" borderId="38" xfId="0" applyFont="1" applyBorder="1" applyAlignment="1">
      <alignment horizontal="center" vertical="center" shrinkToFit="1"/>
    </xf>
    <xf numFmtId="0" fontId="99" fillId="0" borderId="0" xfId="0" applyFont="1" applyAlignment="1">
      <alignment vertical="center"/>
    </xf>
    <xf numFmtId="0" fontId="97" fillId="0" borderId="2" xfId="0" applyFont="1" applyBorder="1" applyAlignment="1">
      <alignment horizontal="center" vertical="center"/>
    </xf>
    <xf numFmtId="49" fontId="97" fillId="0" borderId="9" xfId="0" quotePrefix="1" applyNumberFormat="1" applyFont="1" applyBorder="1" applyAlignment="1">
      <alignment horizontal="center" vertical="center" shrinkToFit="1"/>
    </xf>
    <xf numFmtId="0" fontId="97" fillId="0" borderId="2" xfId="0" applyFont="1" applyBorder="1" applyAlignment="1">
      <alignment horizontal="center" vertical="center" shrinkToFit="1"/>
    </xf>
    <xf numFmtId="0" fontId="97" fillId="0" borderId="8" xfId="0" applyFont="1" applyBorder="1" applyAlignment="1">
      <alignment vertical="center" shrinkToFit="1"/>
    </xf>
    <xf numFmtId="0" fontId="97" fillId="0" borderId="9" xfId="0" applyFont="1" applyBorder="1" applyAlignment="1">
      <alignment vertical="center" shrinkToFit="1"/>
    </xf>
    <xf numFmtId="0" fontId="98" fillId="0" borderId="27" xfId="0" applyFont="1" applyBorder="1" applyAlignment="1">
      <alignment horizontal="left" vertical="center"/>
    </xf>
    <xf numFmtId="0" fontId="97" fillId="0" borderId="28" xfId="0" applyFont="1" applyBorder="1" applyAlignment="1">
      <alignment horizontal="center" vertical="center"/>
    </xf>
    <xf numFmtId="0" fontId="97" fillId="0" borderId="28" xfId="0" applyFont="1" applyBorder="1" applyAlignment="1">
      <alignment vertical="center"/>
    </xf>
    <xf numFmtId="2" fontId="97" fillId="0" borderId="28" xfId="0" applyNumberFormat="1" applyFont="1" applyBorder="1" applyAlignment="1">
      <alignment horizontal="center" vertical="center"/>
    </xf>
    <xf numFmtId="0" fontId="97" fillId="0" borderId="29" xfId="0" applyFont="1" applyBorder="1" applyAlignment="1">
      <alignment horizontal="center" vertical="center" shrinkToFit="1"/>
    </xf>
    <xf numFmtId="0" fontId="97" fillId="0" borderId="27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shrinkToFit="1"/>
    </xf>
    <xf numFmtId="0" fontId="97" fillId="0" borderId="17" xfId="0" applyFont="1" applyBorder="1" applyAlignment="1">
      <alignment horizontal="center" vertical="center"/>
    </xf>
    <xf numFmtId="49" fontId="97" fillId="0" borderId="97" xfId="0" quotePrefix="1" applyNumberFormat="1" applyFont="1" applyBorder="1" applyAlignment="1">
      <alignment horizontal="center" vertical="center" shrinkToFit="1"/>
    </xf>
    <xf numFmtId="0" fontId="97" fillId="0" borderId="17" xfId="0" applyFont="1" applyBorder="1" applyAlignment="1">
      <alignment horizontal="center" vertical="center" shrinkToFit="1"/>
    </xf>
    <xf numFmtId="0" fontId="97" fillId="0" borderId="19" xfId="0" applyFont="1" applyBorder="1" applyAlignment="1">
      <alignment vertical="center" shrinkToFit="1"/>
    </xf>
    <xf numFmtId="0" fontId="97" fillId="0" borderId="97" xfId="0" applyFont="1" applyBorder="1" applyAlignment="1">
      <alignment vertical="center" shrinkToFit="1"/>
    </xf>
    <xf numFmtId="2" fontId="97" fillId="0" borderId="17" xfId="0" applyNumberFormat="1" applyFont="1" applyBorder="1" applyAlignment="1">
      <alignment horizontal="center" vertical="center"/>
    </xf>
    <xf numFmtId="0" fontId="97" fillId="0" borderId="24" xfId="0" applyFont="1" applyBorder="1" applyAlignment="1">
      <alignment horizontal="left" vertical="center"/>
    </xf>
    <xf numFmtId="0" fontId="97" fillId="0" borderId="98" xfId="0" applyFont="1" applyBorder="1" applyAlignment="1">
      <alignment horizontal="center" vertical="center"/>
    </xf>
    <xf numFmtId="0" fontId="97" fillId="0" borderId="98" xfId="0" applyFont="1" applyBorder="1" applyAlignment="1">
      <alignment vertical="center"/>
    </xf>
    <xf numFmtId="2" fontId="97" fillId="0" borderId="98" xfId="0" applyNumberFormat="1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/>
    </xf>
    <xf numFmtId="49" fontId="97" fillId="0" borderId="13" xfId="0" quotePrefix="1" applyNumberFormat="1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 shrinkToFit="1"/>
    </xf>
    <xf numFmtId="0" fontId="97" fillId="0" borderId="12" xfId="0" applyFont="1" applyBorder="1" applyAlignment="1">
      <alignment vertical="center" shrinkToFit="1"/>
    </xf>
    <xf numFmtId="0" fontId="97" fillId="0" borderId="13" xfId="0" applyFont="1" applyBorder="1" applyAlignment="1">
      <alignment vertical="center" shrinkToFit="1"/>
    </xf>
    <xf numFmtId="2" fontId="97" fillId="0" borderId="33" xfId="0" applyNumberFormat="1" applyFont="1" applyBorder="1" applyAlignment="1">
      <alignment horizontal="left" vertical="center"/>
    </xf>
    <xf numFmtId="2" fontId="97" fillId="0" borderId="34" xfId="0" applyNumberFormat="1" applyFont="1" applyBorder="1" applyAlignment="1">
      <alignment horizontal="center" vertical="center"/>
    </xf>
    <xf numFmtId="0" fontId="97" fillId="0" borderId="34" xfId="0" applyFont="1" applyBorder="1" applyAlignment="1">
      <alignment vertical="center"/>
    </xf>
    <xf numFmtId="0" fontId="97" fillId="0" borderId="90" xfId="0" applyFont="1" applyBorder="1" applyAlignment="1">
      <alignment horizontal="center" vertical="center" shrinkToFit="1"/>
    </xf>
    <xf numFmtId="0" fontId="97" fillId="0" borderId="28" xfId="0" applyFont="1" applyBorder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49" fontId="97" fillId="0" borderId="11" xfId="0" quotePrefix="1" applyNumberFormat="1" applyFont="1" applyBorder="1" applyAlignment="1">
      <alignment horizontal="center" vertical="center" shrinkToFit="1"/>
    </xf>
    <xf numFmtId="0" fontId="97" fillId="0" borderId="4" xfId="0" applyFont="1" applyBorder="1" applyAlignment="1">
      <alignment horizontal="center" vertical="center" shrinkToFit="1"/>
    </xf>
    <xf numFmtId="0" fontId="97" fillId="0" borderId="10" xfId="0" applyFont="1" applyBorder="1" applyAlignment="1">
      <alignment vertical="center" shrinkToFit="1"/>
    </xf>
    <xf numFmtId="0" fontId="97" fillId="0" borderId="11" xfId="0" applyFont="1" applyBorder="1" applyAlignment="1">
      <alignment vertical="center" shrinkToFit="1"/>
    </xf>
    <xf numFmtId="2" fontId="97" fillId="0" borderId="4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left" vertical="center"/>
    </xf>
    <xf numFmtId="0" fontId="97" fillId="0" borderId="31" xfId="0" applyFont="1" applyBorder="1" applyAlignment="1">
      <alignment horizontal="center" vertical="center"/>
    </xf>
    <xf numFmtId="0" fontId="97" fillId="0" borderId="100" xfId="0" applyFont="1" applyBorder="1" applyAlignment="1">
      <alignment horizontal="center" vertical="center" shrinkToFit="1"/>
    </xf>
    <xf numFmtId="0" fontId="97" fillId="0" borderId="26" xfId="0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 shrinkToFit="1"/>
    </xf>
    <xf numFmtId="1" fontId="97" fillId="0" borderId="9" xfId="0" quotePrefix="1" applyNumberFormat="1" applyFont="1" applyBorder="1" applyAlignment="1">
      <alignment horizontal="center" vertical="center" shrinkToFit="1"/>
    </xf>
    <xf numFmtId="1" fontId="97" fillId="0" borderId="2" xfId="0" quotePrefix="1" applyNumberFormat="1" applyFont="1" applyBorder="1" applyAlignment="1">
      <alignment horizontal="center" vertical="center" shrinkToFit="1"/>
    </xf>
    <xf numFmtId="0" fontId="100" fillId="0" borderId="27" xfId="0" applyFont="1" applyBorder="1" applyAlignment="1">
      <alignment horizontal="left" vertical="center"/>
    </xf>
    <xf numFmtId="1" fontId="97" fillId="0" borderId="97" xfId="0" quotePrefix="1" applyNumberFormat="1" applyFont="1" applyBorder="1" applyAlignment="1">
      <alignment horizontal="center" vertical="center" shrinkToFit="1"/>
    </xf>
    <xf numFmtId="0" fontId="97" fillId="0" borderId="31" xfId="0" applyFont="1" applyBorder="1" applyAlignment="1">
      <alignment vertical="center"/>
    </xf>
    <xf numFmtId="2" fontId="97" fillId="0" borderId="31" xfId="0" applyNumberFormat="1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 shrinkToFit="1"/>
    </xf>
    <xf numFmtId="1" fontId="97" fillId="0" borderId="13" xfId="0" quotePrefix="1" applyNumberFormat="1" applyFont="1" applyBorder="1" applyAlignment="1">
      <alignment horizontal="center" vertical="center" shrinkToFit="1"/>
    </xf>
    <xf numFmtId="2" fontId="101" fillId="0" borderId="33" xfId="0" applyNumberFormat="1" applyFont="1" applyBorder="1" applyAlignment="1">
      <alignment horizontal="left" vertical="center"/>
    </xf>
    <xf numFmtId="0" fontId="97" fillId="0" borderId="34" xfId="0" applyFont="1" applyBorder="1" applyAlignment="1">
      <alignment horizontal="center" vertical="center"/>
    </xf>
    <xf numFmtId="1" fontId="97" fillId="0" borderId="11" xfId="0" quotePrefix="1" applyNumberFormat="1" applyFont="1" applyBorder="1" applyAlignment="1">
      <alignment horizontal="center" vertical="center" shrinkToFit="1"/>
    </xf>
    <xf numFmtId="1" fontId="97" fillId="0" borderId="1" xfId="0" quotePrefix="1" applyNumberFormat="1" applyFont="1" applyBorder="1" applyAlignment="1">
      <alignment horizontal="center" vertical="center" shrinkToFit="1"/>
    </xf>
    <xf numFmtId="0" fontId="97" fillId="0" borderId="23" xfId="0" applyFont="1" applyBorder="1" applyAlignment="1">
      <alignment horizontal="center" vertical="center"/>
    </xf>
    <xf numFmtId="0" fontId="97" fillId="0" borderId="23" xfId="0" applyFont="1" applyBorder="1" applyAlignment="1">
      <alignment vertical="center"/>
    </xf>
    <xf numFmtId="2" fontId="97" fillId="0" borderId="23" xfId="0" applyNumberFormat="1" applyFont="1" applyBorder="1" applyAlignment="1">
      <alignment horizontal="center" vertical="center"/>
    </xf>
    <xf numFmtId="0" fontId="97" fillId="0" borderId="33" xfId="0" applyFont="1" applyBorder="1" applyAlignment="1">
      <alignment horizontal="left" vertical="center"/>
    </xf>
    <xf numFmtId="0" fontId="102" fillId="0" borderId="30" xfId="0" applyFont="1" applyBorder="1" applyAlignment="1">
      <alignment horizontal="left" vertical="center"/>
    </xf>
    <xf numFmtId="0" fontId="102" fillId="0" borderId="33" xfId="0" applyFont="1" applyBorder="1" applyAlignment="1">
      <alignment horizontal="left" vertical="center"/>
    </xf>
    <xf numFmtId="0" fontId="97" fillId="0" borderId="0" xfId="0" applyFont="1" applyAlignment="1">
      <alignment horizontal="center" vertical="center"/>
    </xf>
    <xf numFmtId="49" fontId="97" fillId="0" borderId="0" xfId="0" quotePrefix="1" applyNumberFormat="1" applyFont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101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101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49" fontId="103" fillId="0" borderId="0" xfId="0" applyNumberFormat="1" applyFont="1" applyAlignment="1">
      <alignment horizontal="left"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2" fontId="105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49" fontId="24" fillId="0" borderId="13" xfId="0" quotePrefix="1" applyNumberFormat="1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6" fillId="0" borderId="27" xfId="0" applyFont="1" applyBorder="1" applyAlignment="1">
      <alignment horizontal="left" vertical="center"/>
    </xf>
    <xf numFmtId="49" fontId="97" fillId="0" borderId="7" xfId="0" quotePrefix="1" applyNumberFormat="1" applyFont="1" applyBorder="1" applyAlignment="1">
      <alignment horizontal="center" vertical="center" shrinkToFit="1"/>
    </xf>
    <xf numFmtId="0" fontId="97" fillId="2" borderId="6" xfId="0" applyFont="1" applyFill="1" applyBorder="1" applyAlignment="1">
      <alignment vertical="center" shrinkToFit="1"/>
    </xf>
    <xf numFmtId="0" fontId="97" fillId="2" borderId="7" xfId="0" applyFont="1" applyFill="1" applyBorder="1" applyAlignment="1">
      <alignment vertical="center" shrinkToFit="1"/>
    </xf>
    <xf numFmtId="2" fontId="97" fillId="0" borderId="25" xfId="0" applyNumberFormat="1" applyFont="1" applyBorder="1" applyAlignment="1">
      <alignment horizontal="left" vertical="center"/>
    </xf>
    <xf numFmtId="0" fontId="97" fillId="2" borderId="8" xfId="0" applyFont="1" applyFill="1" applyBorder="1" applyAlignment="1">
      <alignment vertical="center" shrinkToFit="1"/>
    </xf>
    <xf numFmtId="0" fontId="97" fillId="2" borderId="9" xfId="0" applyFont="1" applyFill="1" applyBorder="1" applyAlignment="1">
      <alignment vertical="center" shrinkToFit="1"/>
    </xf>
    <xf numFmtId="0" fontId="97" fillId="2" borderId="10" xfId="0" applyFont="1" applyFill="1" applyBorder="1" applyAlignment="1">
      <alignment vertical="center" shrinkToFit="1"/>
    </xf>
    <xf numFmtId="0" fontId="97" fillId="2" borderId="11" xfId="0" applyFont="1" applyFill="1" applyBorder="1" applyAlignment="1">
      <alignment vertical="center" shrinkToFit="1"/>
    </xf>
    <xf numFmtId="0" fontId="97" fillId="2" borderId="8" xfId="0" applyFont="1" applyFill="1" applyBorder="1" applyAlignment="1">
      <alignment horizontal="left" vertical="center" shrinkToFit="1"/>
    </xf>
    <xf numFmtId="0" fontId="97" fillId="2" borderId="12" xfId="0" applyFont="1" applyFill="1" applyBorder="1" applyAlignment="1">
      <alignment vertical="center" shrinkToFit="1"/>
    </xf>
    <xf numFmtId="0" fontId="97" fillId="2" borderId="13" xfId="0" applyFont="1" applyFill="1" applyBorder="1" applyAlignment="1">
      <alignment vertical="center" shrinkToFit="1"/>
    </xf>
    <xf numFmtId="0" fontId="102" fillId="0" borderId="27" xfId="0" applyFont="1" applyBorder="1" applyAlignment="1">
      <alignment horizontal="left" vertical="center"/>
    </xf>
    <xf numFmtId="0" fontId="97" fillId="0" borderId="3" xfId="0" applyFont="1" applyBorder="1" applyAlignment="1">
      <alignment horizontal="center" vertical="center" shrinkToFit="1"/>
    </xf>
    <xf numFmtId="0" fontId="97" fillId="2" borderId="14" xfId="0" applyFont="1" applyFill="1" applyBorder="1" applyAlignment="1">
      <alignment vertical="center" shrinkToFit="1"/>
    </xf>
    <xf numFmtId="0" fontId="97" fillId="2" borderId="15" xfId="0" applyFont="1" applyFill="1" applyBorder="1" applyAlignment="1">
      <alignment vertical="center" shrinkToFit="1"/>
    </xf>
    <xf numFmtId="0" fontId="97" fillId="0" borderId="32" xfId="0" applyFont="1" applyBorder="1" applyAlignment="1">
      <alignment horizontal="center" vertical="center" shrinkToFit="1"/>
    </xf>
    <xf numFmtId="0" fontId="97" fillId="0" borderId="36" xfId="0" applyFont="1" applyBorder="1" applyAlignment="1">
      <alignment horizontal="center" vertical="center"/>
    </xf>
    <xf numFmtId="0" fontId="97" fillId="0" borderId="36" xfId="0" applyFont="1" applyBorder="1" applyAlignment="1">
      <alignment vertical="center"/>
    </xf>
    <xf numFmtId="2" fontId="97" fillId="0" borderId="36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left"/>
    </xf>
    <xf numFmtId="0" fontId="83" fillId="0" borderId="61" xfId="0" applyFont="1" applyBorder="1" applyAlignment="1">
      <alignment horizontal="left"/>
    </xf>
    <xf numFmtId="0" fontId="83" fillId="0" borderId="54" xfId="0" applyFont="1" applyBorder="1" applyAlignment="1">
      <alignment horizontal="left"/>
    </xf>
    <xf numFmtId="0" fontId="83" fillId="0" borderId="46" xfId="0" applyFont="1" applyBorder="1" applyAlignment="1">
      <alignment horizontal="left"/>
    </xf>
    <xf numFmtId="0" fontId="83" fillId="0" borderId="54" xfId="0" applyFont="1" applyBorder="1" applyAlignment="1"/>
    <xf numFmtId="0" fontId="83" fillId="0" borderId="72" xfId="0" applyFont="1" applyBorder="1" applyAlignment="1">
      <alignment horizontal="left"/>
    </xf>
    <xf numFmtId="0" fontId="83" fillId="0" borderId="54" xfId="0" applyFont="1" applyFill="1" applyBorder="1" applyAlignment="1"/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8" fillId="2" borderId="107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/>
    </xf>
    <xf numFmtId="2" fontId="58" fillId="0" borderId="108" xfId="0" applyNumberFormat="1" applyFon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7" fillId="2" borderId="107" xfId="0" applyNumberFormat="1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0" borderId="108" xfId="0" applyFont="1" applyBorder="1" applyAlignment="1">
      <alignment horizontal="center" vertical="center"/>
    </xf>
    <xf numFmtId="2" fontId="108" fillId="0" borderId="25" xfId="0" applyNumberFormat="1" applyFont="1" applyBorder="1" applyAlignment="1">
      <alignment horizontal="left" vertical="center"/>
    </xf>
    <xf numFmtId="0" fontId="109" fillId="0" borderId="0" xfId="0" applyFont="1" applyAlignment="1">
      <alignment vertical="center"/>
    </xf>
    <xf numFmtId="1" fontId="89" fillId="0" borderId="9" xfId="0" quotePrefix="1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8" xfId="0" applyFont="1" applyBorder="1" applyAlignment="1">
      <alignment vertical="center" shrinkToFit="1"/>
    </xf>
    <xf numFmtId="0" fontId="89" fillId="0" borderId="9" xfId="0" applyFont="1" applyBorder="1" applyAlignment="1">
      <alignment vertical="center" shrinkToFit="1"/>
    </xf>
    <xf numFmtId="2" fontId="110" fillId="0" borderId="5" xfId="0" applyNumberFormat="1" applyFont="1" applyBorder="1" applyAlignment="1">
      <alignment horizontal="center" vertical="center"/>
    </xf>
    <xf numFmtId="0" fontId="110" fillId="0" borderId="5" xfId="0" quotePrefix="1" applyFont="1" applyBorder="1" applyAlignment="1">
      <alignment horizontal="center" vertical="center"/>
    </xf>
    <xf numFmtId="2" fontId="111" fillId="0" borderId="5" xfId="0" applyNumberFormat="1" applyFont="1" applyBorder="1" applyAlignment="1">
      <alignment horizontal="center" vertical="center"/>
    </xf>
    <xf numFmtId="2" fontId="111" fillId="0" borderId="12" xfId="0" applyNumberFormat="1" applyFont="1" applyBorder="1" applyAlignment="1">
      <alignment horizontal="center" vertical="center"/>
    </xf>
    <xf numFmtId="2" fontId="111" fillId="0" borderId="1" xfId="0" applyNumberFormat="1" applyFont="1" applyBorder="1" applyAlignment="1">
      <alignment horizontal="center" vertical="center"/>
    </xf>
    <xf numFmtId="2" fontId="111" fillId="0" borderId="33" xfId="0" applyNumberFormat="1" applyFont="1" applyBorder="1" applyAlignment="1">
      <alignment horizontal="left" vertical="center"/>
    </xf>
    <xf numFmtId="0" fontId="111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13" fillId="0" borderId="4" xfId="0" applyFont="1" applyBorder="1" applyAlignment="1">
      <alignment horizontal="center" vertical="center"/>
    </xf>
    <xf numFmtId="1" fontId="113" fillId="0" borderId="11" xfId="0" quotePrefix="1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  <xf numFmtId="0" fontId="113" fillId="0" borderId="10" xfId="0" applyFont="1" applyBorder="1" applyAlignment="1">
      <alignment vertical="center" shrinkToFit="1"/>
    </xf>
    <xf numFmtId="0" fontId="113" fillId="0" borderId="11" xfId="0" applyFont="1" applyBorder="1" applyAlignment="1">
      <alignment vertical="center" shrinkToFit="1"/>
    </xf>
    <xf numFmtId="0" fontId="114" fillId="0" borderId="27" xfId="0" applyFont="1" applyBorder="1" applyAlignment="1">
      <alignment horizontal="left" vertical="center"/>
    </xf>
    <xf numFmtId="0" fontId="114" fillId="0" borderId="30" xfId="0" applyFont="1" applyBorder="1" applyAlignment="1">
      <alignment horizontal="left" vertical="center"/>
    </xf>
    <xf numFmtId="2" fontId="114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7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6" fillId="0" borderId="30" xfId="0" applyFont="1" applyBorder="1" applyAlignment="1">
      <alignment horizontal="left" vertical="center"/>
    </xf>
    <xf numFmtId="49" fontId="70" fillId="0" borderId="9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  <xf numFmtId="1" fontId="113" fillId="0" borderId="9" xfId="0" quotePrefix="1" applyNumberFormat="1" applyFont="1" applyBorder="1" applyAlignment="1">
      <alignment horizontal="center" vertical="center" shrinkToFit="1"/>
    </xf>
    <xf numFmtId="0" fontId="113" fillId="0" borderId="2" xfId="0" applyFont="1" applyBorder="1" applyAlignment="1">
      <alignment horizontal="center" vertical="center" shrinkToFit="1"/>
    </xf>
    <xf numFmtId="0" fontId="113" fillId="0" borderId="8" xfId="0" applyFont="1" applyBorder="1" applyAlignment="1">
      <alignment vertical="center" shrinkToFit="1"/>
    </xf>
    <xf numFmtId="0" fontId="113" fillId="0" borderId="9" xfId="0" applyFont="1" applyBorder="1" applyAlignment="1">
      <alignment vertical="center" shrinkToFit="1"/>
    </xf>
    <xf numFmtId="0" fontId="113" fillId="0" borderId="2" xfId="0" applyFont="1" applyBorder="1" applyAlignment="1">
      <alignment horizontal="center" vertical="center"/>
    </xf>
    <xf numFmtId="0" fontId="116" fillId="0" borderId="0" xfId="0" applyFont="1" applyAlignment="1">
      <alignment vertical="center"/>
    </xf>
    <xf numFmtId="0" fontId="113" fillId="0" borderId="1" xfId="0" applyFont="1" applyBorder="1" applyAlignment="1">
      <alignment horizontal="center" vertical="center" shrinkToFit="1"/>
    </xf>
    <xf numFmtId="1" fontId="113" fillId="0" borderId="7" xfId="0" quotePrefix="1" applyNumberFormat="1" applyFont="1" applyBorder="1" applyAlignment="1">
      <alignment horizontal="center" vertical="center" shrinkToFit="1"/>
    </xf>
    <xf numFmtId="2" fontId="113" fillId="0" borderId="2" xfId="0" applyNumberFormat="1" applyFont="1" applyBorder="1" applyAlignment="1">
      <alignment horizontal="center" vertical="center"/>
    </xf>
    <xf numFmtId="2" fontId="114" fillId="0" borderId="25" xfId="0" applyNumberFormat="1" applyFont="1" applyBorder="1" applyAlignment="1">
      <alignment horizontal="left" vertical="center"/>
    </xf>
    <xf numFmtId="2" fontId="114" fillId="0" borderId="27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2" fontId="114" fillId="0" borderId="82" xfId="0" applyNumberFormat="1" applyFont="1" applyBorder="1" applyAlignment="1">
      <alignment vertical="center"/>
    </xf>
    <xf numFmtId="0" fontId="118" fillId="0" borderId="27" xfId="0" applyFont="1" applyBorder="1" applyAlignment="1">
      <alignment horizontal="left" vertical="center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2" fontId="70" fillId="0" borderId="43" xfId="0" applyNumberFormat="1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115" fillId="0" borderId="2" xfId="0" applyFont="1" applyBorder="1" applyAlignment="1">
      <alignment horizontal="center" vertical="center"/>
    </xf>
    <xf numFmtId="0" fontId="11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49" fontId="24" fillId="0" borderId="15" xfId="0" quotePrefix="1" applyNumberFormat="1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15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91" fillId="0" borderId="0" xfId="0" applyNumberFormat="1" applyFont="1" applyAlignment="1">
      <alignment vertical="center"/>
    </xf>
    <xf numFmtId="2" fontId="91" fillId="0" borderId="0" xfId="0" applyNumberFormat="1" applyFont="1" applyAlignment="1">
      <alignment horizontal="left" vertical="center"/>
    </xf>
    <xf numFmtId="2" fontId="96" fillId="0" borderId="0" xfId="0" applyNumberFormat="1" applyFont="1" applyAlignment="1">
      <alignment vertical="center"/>
    </xf>
    <xf numFmtId="2" fontId="99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left" vertical="center"/>
    </xf>
    <xf numFmtId="2" fontId="116" fillId="0" borderId="0" xfId="0" applyNumberFormat="1" applyFont="1" applyAlignment="1">
      <alignment horizontal="left" vertical="center"/>
    </xf>
    <xf numFmtId="2" fontId="103" fillId="0" borderId="0" xfId="0" applyNumberFormat="1" applyFont="1" applyAlignment="1">
      <alignment vertical="center"/>
    </xf>
    <xf numFmtId="15" fontId="99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6" fillId="0" borderId="0" xfId="0" applyNumberFormat="1" applyFont="1" applyAlignment="1">
      <alignment vertical="center"/>
    </xf>
    <xf numFmtId="2" fontId="24" fillId="0" borderId="42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24" fillId="0" borderId="31" xfId="0" applyNumberFormat="1" applyFont="1" applyBorder="1" applyAlignment="1">
      <alignment horizontal="center" vertical="center"/>
    </xf>
    <xf numFmtId="0" fontId="117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1" fontId="70" fillId="0" borderId="1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0" fontId="70" fillId="0" borderId="40" xfId="0" applyFont="1" applyBorder="1" applyAlignment="1">
      <alignment horizontal="center" vertical="center"/>
    </xf>
    <xf numFmtId="2" fontId="117" fillId="0" borderId="68" xfId="0" applyNumberFormat="1" applyFont="1" applyBorder="1" applyAlignment="1">
      <alignment vertical="center"/>
    </xf>
    <xf numFmtId="2" fontId="117" fillId="0" borderId="98" xfId="0" applyNumberFormat="1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17" fillId="0" borderId="107" xfId="0" applyFont="1" applyBorder="1" applyAlignment="1">
      <alignment horizontal="left" vertical="center"/>
    </xf>
    <xf numFmtId="0" fontId="85" fillId="0" borderId="28" xfId="0" applyFont="1" applyBorder="1" applyAlignment="1">
      <alignment horizontal="center" vertical="center"/>
    </xf>
    <xf numFmtId="1" fontId="24" fillId="0" borderId="17" xfId="0" quotePrefix="1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2" fontId="75" fillId="0" borderId="24" xfId="0" applyNumberFormat="1" applyFont="1" applyBorder="1" applyAlignment="1">
      <alignment horizontal="left" vertical="center"/>
    </xf>
    <xf numFmtId="2" fontId="24" fillId="0" borderId="98" xfId="0" applyNumberFormat="1" applyFont="1" applyBorder="1" applyAlignment="1">
      <alignment horizontal="center" vertical="center"/>
    </xf>
    <xf numFmtId="49" fontId="24" fillId="0" borderId="17" xfId="0" quotePrefix="1" applyNumberFormat="1" applyFont="1" applyBorder="1" applyAlignment="1">
      <alignment horizontal="center" vertical="center" shrinkToFit="1"/>
    </xf>
    <xf numFmtId="2" fontId="24" fillId="0" borderId="24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shrinkToFit="1"/>
    </xf>
    <xf numFmtId="0" fontId="113" fillId="0" borderId="7" xfId="0" applyFont="1" applyBorder="1" applyAlignment="1">
      <alignment vertical="center" shrinkToFit="1"/>
    </xf>
    <xf numFmtId="0" fontId="113" fillId="0" borderId="26" xfId="0" applyFont="1" applyBorder="1" applyAlignment="1">
      <alignment horizontal="center" vertical="center"/>
    </xf>
    <xf numFmtId="0" fontId="113" fillId="0" borderId="28" xfId="0" applyFont="1" applyBorder="1" applyAlignment="1">
      <alignment horizontal="center" vertical="center"/>
    </xf>
    <xf numFmtId="0" fontId="119" fillId="0" borderId="25" xfId="0" applyFont="1" applyBorder="1" applyAlignment="1">
      <alignment horizontal="left" vertical="center"/>
    </xf>
    <xf numFmtId="2" fontId="70" fillId="0" borderId="26" xfId="0" applyNumberFormat="1" applyFont="1" applyBorder="1" applyAlignment="1">
      <alignment horizontal="center" vertical="center"/>
    </xf>
    <xf numFmtId="1" fontId="120" fillId="0" borderId="9" xfId="0" quotePrefix="1" applyNumberFormat="1" applyFont="1" applyBorder="1" applyAlignment="1">
      <alignment horizontal="center" vertical="center" shrinkToFit="1"/>
    </xf>
    <xf numFmtId="0" fontId="120" fillId="0" borderId="2" xfId="0" applyFont="1" applyBorder="1" applyAlignment="1">
      <alignment horizontal="center" vertical="center" shrinkToFit="1"/>
    </xf>
    <xf numFmtId="0" fontId="120" fillId="2" borderId="8" xfId="0" applyFont="1" applyFill="1" applyBorder="1" applyAlignment="1">
      <alignment vertical="center" shrinkToFit="1"/>
    </xf>
    <xf numFmtId="0" fontId="120" fillId="2" borderId="9" xfId="0" applyFont="1" applyFill="1" applyBorder="1" applyAlignment="1">
      <alignment vertical="center" shrinkToFit="1"/>
    </xf>
    <xf numFmtId="0" fontId="120" fillId="0" borderId="2" xfId="0" applyFont="1" applyBorder="1" applyAlignment="1">
      <alignment horizontal="center" vertical="center"/>
    </xf>
    <xf numFmtId="15" fontId="107" fillId="2" borderId="99" xfId="0" applyNumberFormat="1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left" vertical="center"/>
    </xf>
    <xf numFmtId="15" fontId="107" fillId="2" borderId="108" xfId="0" applyNumberFormat="1" applyFont="1" applyFill="1" applyBorder="1" applyAlignment="1">
      <alignment horizontal="center" vertical="center" shrinkToFit="1"/>
    </xf>
    <xf numFmtId="0" fontId="113" fillId="0" borderId="3" xfId="0" applyFont="1" applyBorder="1" applyAlignment="1">
      <alignment horizontal="center" vertical="center" shrinkToFit="1"/>
    </xf>
    <xf numFmtId="0" fontId="113" fillId="0" borderId="14" xfId="0" applyFont="1" applyBorder="1" applyAlignment="1">
      <alignment vertical="center" shrinkToFit="1"/>
    </xf>
    <xf numFmtId="0" fontId="113" fillId="0" borderId="15" xfId="0" applyFont="1" applyBorder="1" applyAlignment="1">
      <alignment vertical="center" shrinkToFit="1"/>
    </xf>
    <xf numFmtId="0" fontId="113" fillId="0" borderId="3" xfId="0" applyFont="1" applyBorder="1" applyAlignment="1">
      <alignment horizontal="center" vertical="center"/>
    </xf>
    <xf numFmtId="0" fontId="113" fillId="0" borderId="36" xfId="0" applyFont="1" applyBorder="1" applyAlignment="1">
      <alignment horizontal="center" vertical="center"/>
    </xf>
    <xf numFmtId="0" fontId="121" fillId="0" borderId="35" xfId="0" applyFont="1" applyBorder="1" applyAlignment="1">
      <alignment horizontal="left" vertical="center"/>
    </xf>
    <xf numFmtId="49" fontId="113" fillId="0" borderId="9" xfId="0" quotePrefix="1" applyNumberFormat="1" applyFont="1" applyBorder="1" applyAlignment="1">
      <alignment horizontal="center" vertical="center" shrinkToFit="1"/>
    </xf>
    <xf numFmtId="0" fontId="113" fillId="2" borderId="8" xfId="0" applyFont="1" applyFill="1" applyBorder="1" applyAlignment="1">
      <alignment vertical="center" shrinkToFit="1"/>
    </xf>
    <xf numFmtId="0" fontId="113" fillId="2" borderId="9" xfId="0" applyFont="1" applyFill="1" applyBorder="1" applyAlignment="1">
      <alignment vertical="center" shrinkToFit="1"/>
    </xf>
    <xf numFmtId="0" fontId="121" fillId="0" borderId="27" xfId="0" applyFont="1" applyBorder="1" applyAlignment="1">
      <alignment horizontal="left" vertical="center"/>
    </xf>
    <xf numFmtId="2" fontId="122" fillId="0" borderId="27" xfId="0" applyNumberFormat="1" applyFont="1" applyBorder="1" applyAlignment="1">
      <alignment horizontal="left" vertical="center"/>
    </xf>
    <xf numFmtId="0" fontId="120" fillId="0" borderId="8" xfId="0" applyFont="1" applyBorder="1" applyAlignment="1">
      <alignment vertical="center" shrinkToFit="1"/>
    </xf>
    <xf numFmtId="0" fontId="120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23" fillId="0" borderId="30" xfId="0" applyFont="1" applyBorder="1" applyAlignment="1">
      <alignment horizontal="left" vertical="center"/>
    </xf>
    <xf numFmtId="1" fontId="11" fillId="0" borderId="15" xfId="0" quotePrefix="1" applyNumberFormat="1" applyFont="1" applyBorder="1" applyAlignment="1">
      <alignment horizontal="center" vertical="center" shrinkToFit="1"/>
    </xf>
    <xf numFmtId="49" fontId="11" fillId="0" borderId="91" xfId="0" quotePrefix="1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11" fillId="0" borderId="112" xfId="0" applyFont="1" applyBorder="1" applyAlignment="1">
      <alignment horizontal="center" vertical="center"/>
    </xf>
    <xf numFmtId="0" fontId="12" fillId="0" borderId="112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13" fillId="0" borderId="27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49" fontId="120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4" borderId="91" xfId="0" applyFont="1" applyFill="1" applyBorder="1" applyAlignment="1">
      <alignment horizontal="center" vertical="center"/>
    </xf>
    <xf numFmtId="0" fontId="125" fillId="5" borderId="91" xfId="0" applyFont="1" applyFill="1" applyBorder="1" applyAlignment="1">
      <alignment horizontal="center" vertical="center"/>
    </xf>
    <xf numFmtId="0" fontId="126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26" fillId="3" borderId="91" xfId="0" applyFont="1" applyFill="1" applyBorder="1" applyAlignment="1">
      <alignment horizontal="center" vertical="center"/>
    </xf>
    <xf numFmtId="2" fontId="117" fillId="0" borderId="107" xfId="0" applyNumberFormat="1" applyFont="1" applyBorder="1" applyAlignment="1">
      <alignment horizontal="left" vertical="center"/>
    </xf>
    <xf numFmtId="2" fontId="117" fillId="0" borderId="8" xfId="0" applyNumberFormat="1" applyFont="1" applyBorder="1" applyAlignment="1">
      <alignment horizontal="left" vertical="center"/>
    </xf>
    <xf numFmtId="2" fontId="117" fillId="0" borderId="81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92" fillId="0" borderId="19" xfId="0" applyNumberFormat="1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 shrinkToFit="1"/>
    </xf>
    <xf numFmtId="0" fontId="94" fillId="0" borderId="18" xfId="0" applyFont="1" applyBorder="1" applyAlignment="1">
      <alignment horizontal="center" vertical="center" shrinkToFit="1"/>
    </xf>
    <xf numFmtId="0" fontId="92" fillId="0" borderId="16" xfId="0" applyFont="1" applyBorder="1" applyAlignment="1">
      <alignment horizontal="center" vertical="center" shrinkToFit="1"/>
    </xf>
    <xf numFmtId="0" fontId="92" fillId="0" borderId="17" xfId="0" applyFont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56" xfId="0" applyFont="1" applyBorder="1" applyAlignment="1">
      <alignment horizontal="left" vertical="center"/>
    </xf>
    <xf numFmtId="0" fontId="94" fillId="0" borderId="62" xfId="0" applyFont="1" applyBorder="1" applyAlignment="1">
      <alignment horizontal="left" vertical="center"/>
    </xf>
    <xf numFmtId="0" fontId="94" fillId="0" borderId="64" xfId="0" applyFont="1" applyBorder="1" applyAlignment="1">
      <alignment horizontal="left" vertical="center"/>
    </xf>
    <xf numFmtId="0" fontId="94" fillId="0" borderId="63" xfId="0" applyFont="1" applyBorder="1" applyAlignment="1">
      <alignment horizontal="left" vertical="center"/>
    </xf>
    <xf numFmtId="0" fontId="9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105" fillId="0" borderId="107" xfId="0" applyFont="1" applyBorder="1" applyAlignment="1">
      <alignment horizontal="center" vertical="center"/>
    </xf>
    <xf numFmtId="0" fontId="105" fillId="0" borderId="81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82" fillId="0" borderId="61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2" fillId="0" borderId="47" xfId="0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39" fillId="0" borderId="50" xfId="0" applyFont="1" applyBorder="1" applyAlignment="1">
      <alignment horizontal="lef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2" fillId="0" borderId="86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3" fillId="0" borderId="65" xfId="0" applyFont="1" applyFill="1" applyBorder="1" applyAlignment="1">
      <alignment horizontal="center" vertical="center" shrinkToFit="1"/>
    </xf>
    <xf numFmtId="0" fontId="43" fillId="0" borderId="75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28C11588-0130-495C-B98B-A3E9660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02FE32F4-B0BD-49AD-9A57-05160C9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5363F40-CA11-40C6-97E9-FC2BCA87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40FBA00-A909-46E9-918C-BBC060DC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900D505C-B112-43EB-AE1C-F4CDCF93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0</xdr:rowOff>
    </xdr:from>
    <xdr:to>
      <xdr:col>1</xdr:col>
      <xdr:colOff>166690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7277B6A5-F409-4D29-BB94-A39CFEFD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AC0581BC-FCDE-4672-9F12-B45237A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37FAEB8A-A6C4-4949-A5AB-14EDFBC1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E85C53C-3264-4C5F-84DD-27A75953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5BD68A-DEE7-4295-B898-ADA6C38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166F513-C8EB-42D1-B6DB-5CDAA262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1F050E1-BB71-4444-9EF5-A366F966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7DAE75-D4DD-42EE-84E8-B2BD9684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0250681-8747-4B0C-A704-B9CCFEAC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20" zoomScaleNormal="120" workbookViewId="0">
      <selection activeCell="P11" sqref="P11"/>
    </sheetView>
  </sheetViews>
  <sheetFormatPr defaultColWidth="9.140625" defaultRowHeight="15" customHeight="1" x14ac:dyDescent="0.5"/>
  <cols>
    <col min="1" max="1" width="3.5703125" style="147" customWidth="1"/>
    <col min="2" max="2" width="9.7109375" style="148" customWidth="1"/>
    <col min="3" max="3" width="3.140625" style="149" customWidth="1"/>
    <col min="4" max="4" width="9.42578125" style="150" customWidth="1"/>
    <col min="5" max="5" width="11" style="150" customWidth="1"/>
    <col min="6" max="6" width="5.7109375" style="150" customWidth="1"/>
    <col min="7" max="7" width="5.140625" style="147" customWidth="1"/>
    <col min="8" max="24" width="3" style="147" customWidth="1"/>
    <col min="25" max="25" width="4.7109375" style="147" customWidth="1"/>
    <col min="26" max="26" width="9.140625" style="147"/>
    <col min="27" max="27" width="13.85546875" style="823" bestFit="1" customWidth="1"/>
    <col min="28" max="16384" width="9.140625" style="147"/>
  </cols>
  <sheetData>
    <row r="1" spans="1:41" s="12" customFormat="1" ht="18" customHeight="1" x14ac:dyDescent="0.5">
      <c r="B1" s="214" t="s">
        <v>55</v>
      </c>
      <c r="C1" s="215"/>
      <c r="D1" s="216"/>
      <c r="E1" s="217" t="s">
        <v>1061</v>
      </c>
      <c r="F1" s="14"/>
      <c r="L1" s="12" t="s">
        <v>25</v>
      </c>
      <c r="Q1" s="12" t="str">
        <f>'ยอด ม.5'!B4</f>
        <v>นายเสฎฐวุฒิ  เพ็งเจริญ</v>
      </c>
      <c r="AA1" s="814"/>
    </row>
    <row r="2" spans="1:41" s="12" customFormat="1" ht="18" customHeight="1" x14ac:dyDescent="0.5">
      <c r="B2" s="218" t="s">
        <v>46</v>
      </c>
      <c r="C2" s="215"/>
      <c r="D2" s="216"/>
      <c r="E2" s="217" t="s">
        <v>56</v>
      </c>
      <c r="L2" s="12" t="s">
        <v>47</v>
      </c>
      <c r="Q2" s="12" t="str">
        <f>'ยอด ม.5'!B5</f>
        <v>นางสาวพชรภัทร  คงเทพ</v>
      </c>
      <c r="AA2" s="814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219" t="s">
        <v>49</v>
      </c>
      <c r="V4" s="921">
        <f>'ยอด ม.5'!F4</f>
        <v>734</v>
      </c>
      <c r="W4" s="921"/>
      <c r="X4" s="220"/>
      <c r="AA4" s="815"/>
    </row>
    <row r="5" spans="1:41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40</v>
      </c>
      <c r="G5" s="933" t="s">
        <v>3</v>
      </c>
      <c r="H5" s="221"/>
      <c r="I5" s="222"/>
      <c r="J5" s="935"/>
      <c r="K5" s="222"/>
      <c r="L5" s="935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  <c r="AA5" s="816"/>
    </row>
    <row r="6" spans="1:41" s="79" customFormat="1" ht="18" customHeight="1" x14ac:dyDescent="0.5">
      <c r="A6" s="923"/>
      <c r="B6" s="925"/>
      <c r="C6" s="927"/>
      <c r="D6" s="929"/>
      <c r="E6" s="931"/>
      <c r="F6" s="932"/>
      <c r="G6" s="934"/>
      <c r="H6" s="226"/>
      <c r="I6" s="227"/>
      <c r="J6" s="936"/>
      <c r="K6" s="227"/>
      <c r="L6" s="936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0"/>
      <c r="AA6" s="816"/>
    </row>
    <row r="7" spans="1:41" s="83" customFormat="1" ht="15.75" customHeight="1" x14ac:dyDescent="0.5">
      <c r="A7" s="85">
        <v>1</v>
      </c>
      <c r="B7" s="16">
        <v>42177</v>
      </c>
      <c r="C7" s="87" t="s">
        <v>102</v>
      </c>
      <c r="D7" s="18" t="s">
        <v>103</v>
      </c>
      <c r="E7" s="19" t="s">
        <v>104</v>
      </c>
      <c r="F7" s="483" t="s">
        <v>85</v>
      </c>
      <c r="G7" s="20" t="s">
        <v>13</v>
      </c>
      <c r="H7" s="549"/>
      <c r="I7" s="21"/>
      <c r="J7" s="471"/>
      <c r="K7" s="472"/>
      <c r="L7" s="472"/>
      <c r="M7" s="472"/>
      <c r="N7" s="21"/>
      <c r="O7" s="92"/>
      <c r="P7" s="92"/>
      <c r="Q7" s="93"/>
      <c r="R7" s="93"/>
      <c r="S7" s="93"/>
      <c r="T7" s="93"/>
      <c r="U7" s="93"/>
      <c r="V7" s="93"/>
      <c r="W7" s="93"/>
      <c r="X7" s="94"/>
      <c r="Z7" s="84"/>
      <c r="AA7" s="817"/>
    </row>
    <row r="8" spans="1:41" s="83" customFormat="1" ht="15.75" customHeight="1" x14ac:dyDescent="0.5">
      <c r="A8" s="95">
        <v>2</v>
      </c>
      <c r="B8" s="96">
        <v>42183</v>
      </c>
      <c r="C8" s="97" t="s">
        <v>102</v>
      </c>
      <c r="D8" s="98" t="s">
        <v>105</v>
      </c>
      <c r="E8" s="99" t="s">
        <v>106</v>
      </c>
      <c r="F8" s="156"/>
      <c r="G8" s="24" t="s">
        <v>14</v>
      </c>
      <c r="H8" s="545"/>
      <c r="I8" s="29"/>
      <c r="J8" s="473"/>
      <c r="K8" s="474"/>
      <c r="L8" s="474"/>
      <c r="M8" s="474"/>
      <c r="N8" s="29"/>
      <c r="O8" s="102"/>
      <c r="P8" s="102"/>
      <c r="Q8" s="103"/>
      <c r="R8" s="103"/>
      <c r="S8" s="103"/>
      <c r="T8" s="103"/>
      <c r="U8" s="103"/>
      <c r="V8" s="103"/>
      <c r="W8" s="103"/>
      <c r="X8" s="105"/>
      <c r="Z8" s="84"/>
      <c r="AA8" s="818"/>
    </row>
    <row r="9" spans="1:41" s="83" customFormat="1" ht="15.75" customHeight="1" x14ac:dyDescent="0.5">
      <c r="A9" s="95">
        <v>3</v>
      </c>
      <c r="B9" s="96">
        <v>42214</v>
      </c>
      <c r="C9" s="97" t="s">
        <v>102</v>
      </c>
      <c r="D9" s="98" t="s">
        <v>107</v>
      </c>
      <c r="E9" s="99" t="s">
        <v>108</v>
      </c>
      <c r="F9" s="156" t="s">
        <v>85</v>
      </c>
      <c r="G9" s="95" t="s">
        <v>15</v>
      </c>
      <c r="H9" s="100"/>
      <c r="I9" s="29"/>
      <c r="J9" s="473"/>
      <c r="K9" s="474"/>
      <c r="L9" s="474"/>
      <c r="M9" s="474"/>
      <c r="N9" s="29"/>
      <c r="O9" s="102"/>
      <c r="P9" s="102"/>
      <c r="Q9" s="103"/>
      <c r="R9" s="103"/>
      <c r="S9" s="103"/>
      <c r="T9" s="103"/>
      <c r="U9" s="103"/>
      <c r="V9" s="103"/>
      <c r="W9" s="103"/>
      <c r="X9" s="105"/>
      <c r="Z9" s="84"/>
      <c r="AA9" s="818"/>
    </row>
    <row r="10" spans="1:41" s="83" customFormat="1" ht="15.75" customHeight="1" x14ac:dyDescent="0.5">
      <c r="A10" s="95">
        <v>4</v>
      </c>
      <c r="B10" s="96">
        <v>42245</v>
      </c>
      <c r="C10" s="97" t="s">
        <v>102</v>
      </c>
      <c r="D10" s="98" t="s">
        <v>109</v>
      </c>
      <c r="E10" s="99" t="s">
        <v>110</v>
      </c>
      <c r="F10" s="156"/>
      <c r="G10" s="95" t="s">
        <v>16</v>
      </c>
      <c r="H10" s="100"/>
      <c r="I10" s="29"/>
      <c r="J10" s="473"/>
      <c r="K10" s="474"/>
      <c r="L10" s="474"/>
      <c r="M10" s="474"/>
      <c r="N10" s="29"/>
      <c r="O10" s="102"/>
      <c r="P10" s="102"/>
      <c r="Q10" s="103"/>
      <c r="R10" s="103"/>
      <c r="S10" s="103"/>
      <c r="T10" s="103"/>
      <c r="U10" s="103"/>
      <c r="V10" s="103"/>
      <c r="W10" s="103"/>
      <c r="X10" s="105"/>
      <c r="Z10" s="84"/>
      <c r="AA10" s="818"/>
      <c r="AC10" s="106"/>
      <c r="AL10" s="84"/>
      <c r="AN10" s="84"/>
      <c r="AO10" s="107"/>
    </row>
    <row r="11" spans="1:41" s="83" customFormat="1" ht="15.75" customHeight="1" x14ac:dyDescent="0.5">
      <c r="A11" s="108">
        <v>5</v>
      </c>
      <c r="B11" s="109">
        <v>42248</v>
      </c>
      <c r="C11" s="110" t="s">
        <v>102</v>
      </c>
      <c r="D11" s="111" t="s">
        <v>111</v>
      </c>
      <c r="E11" s="112" t="s">
        <v>112</v>
      </c>
      <c r="F11" s="160" t="s">
        <v>113</v>
      </c>
      <c r="G11" s="108" t="s">
        <v>17</v>
      </c>
      <c r="H11" s="113"/>
      <c r="I11" s="39"/>
      <c r="J11" s="475"/>
      <c r="K11" s="476"/>
      <c r="L11" s="476"/>
      <c r="M11" s="476"/>
      <c r="N11" s="39"/>
      <c r="O11" s="115"/>
      <c r="P11" s="115"/>
      <c r="Q11" s="116"/>
      <c r="R11" s="116"/>
      <c r="S11" s="116"/>
      <c r="T11" s="116"/>
      <c r="U11" s="116"/>
      <c r="V11" s="116"/>
      <c r="W11" s="116"/>
      <c r="X11" s="117"/>
      <c r="Z11" s="84"/>
      <c r="AA11" s="818"/>
      <c r="AC11" s="106"/>
      <c r="AL11" s="84"/>
      <c r="AN11" s="84"/>
      <c r="AO11" s="107"/>
    </row>
    <row r="12" spans="1:41" s="83" customFormat="1" ht="15.75" customHeight="1" x14ac:dyDescent="0.5">
      <c r="A12" s="85">
        <v>6</v>
      </c>
      <c r="B12" s="86">
        <v>42258</v>
      </c>
      <c r="C12" s="87" t="s">
        <v>102</v>
      </c>
      <c r="D12" s="88" t="s">
        <v>114</v>
      </c>
      <c r="E12" s="89" t="s">
        <v>115</v>
      </c>
      <c r="F12" s="158" t="s">
        <v>113</v>
      </c>
      <c r="G12" s="90" t="s">
        <v>13</v>
      </c>
      <c r="H12" s="91"/>
      <c r="I12" s="21"/>
      <c r="J12" s="471"/>
      <c r="K12" s="472"/>
      <c r="L12" s="472"/>
      <c r="M12" s="472"/>
      <c r="N12" s="21"/>
      <c r="O12" s="92"/>
      <c r="P12" s="92"/>
      <c r="Q12" s="93"/>
      <c r="R12" s="93"/>
      <c r="S12" s="93"/>
      <c r="T12" s="93"/>
      <c r="U12" s="93"/>
      <c r="V12" s="93"/>
      <c r="W12" s="93"/>
      <c r="X12" s="94"/>
      <c r="Z12" s="84"/>
      <c r="AA12" s="818"/>
      <c r="AC12" s="106"/>
      <c r="AL12" s="84"/>
      <c r="AN12" s="84"/>
      <c r="AO12" s="107"/>
    </row>
    <row r="13" spans="1:41" s="83" customFormat="1" ht="16.149999999999999" customHeight="1" x14ac:dyDescent="0.5">
      <c r="A13" s="95">
        <v>7</v>
      </c>
      <c r="B13" s="96">
        <v>42262</v>
      </c>
      <c r="C13" s="97" t="s">
        <v>102</v>
      </c>
      <c r="D13" s="98" t="s">
        <v>116</v>
      </c>
      <c r="E13" s="99" t="s">
        <v>117</v>
      </c>
      <c r="F13" s="159"/>
      <c r="G13" s="95" t="s">
        <v>14</v>
      </c>
      <c r="H13" s="100"/>
      <c r="I13" s="29"/>
      <c r="J13" s="473"/>
      <c r="K13" s="474"/>
      <c r="L13" s="474"/>
      <c r="M13" s="474"/>
      <c r="N13" s="29"/>
      <c r="O13" s="102"/>
      <c r="P13" s="102"/>
      <c r="Q13" s="103"/>
      <c r="R13" s="103"/>
      <c r="S13" s="103"/>
      <c r="T13" s="103"/>
      <c r="U13" s="103"/>
      <c r="V13" s="103"/>
      <c r="W13" s="103"/>
      <c r="X13" s="105"/>
      <c r="Z13" s="84"/>
      <c r="AA13" s="818"/>
      <c r="AC13" s="106"/>
      <c r="AL13" s="84"/>
      <c r="AN13" s="84"/>
      <c r="AO13" s="107"/>
    </row>
    <row r="14" spans="1:41" s="83" customFormat="1" ht="16.149999999999999" customHeight="1" x14ac:dyDescent="0.5">
      <c r="A14" s="95">
        <v>8</v>
      </c>
      <c r="B14" s="96">
        <v>42293</v>
      </c>
      <c r="C14" s="97" t="s">
        <v>102</v>
      </c>
      <c r="D14" s="98" t="s">
        <v>118</v>
      </c>
      <c r="E14" s="99" t="s">
        <v>119</v>
      </c>
      <c r="F14" s="159" t="s">
        <v>120</v>
      </c>
      <c r="G14" s="95" t="s">
        <v>15</v>
      </c>
      <c r="H14" s="100"/>
      <c r="I14" s="29"/>
      <c r="J14" s="473"/>
      <c r="K14" s="474"/>
      <c r="L14" s="474"/>
      <c r="M14" s="474"/>
      <c r="N14" s="29"/>
      <c r="O14" s="102"/>
      <c r="P14" s="102"/>
      <c r="Q14" s="103"/>
      <c r="R14" s="103"/>
      <c r="S14" s="103"/>
      <c r="T14" s="103"/>
      <c r="U14" s="103"/>
      <c r="V14" s="103"/>
      <c r="W14" s="103"/>
      <c r="X14" s="105"/>
      <c r="Z14" s="84"/>
      <c r="AA14" s="818"/>
      <c r="AC14" s="106"/>
      <c r="AL14" s="84"/>
      <c r="AN14" s="84"/>
      <c r="AO14" s="107"/>
    </row>
    <row r="15" spans="1:41" s="83" customFormat="1" ht="16.149999999999999" customHeight="1" x14ac:dyDescent="0.5">
      <c r="A15" s="95">
        <v>9</v>
      </c>
      <c r="B15" s="96">
        <v>42294</v>
      </c>
      <c r="C15" s="97" t="s">
        <v>102</v>
      </c>
      <c r="D15" s="98" t="s">
        <v>121</v>
      </c>
      <c r="E15" s="99" t="s">
        <v>122</v>
      </c>
      <c r="F15" s="159" t="s">
        <v>113</v>
      </c>
      <c r="G15" s="95" t="s">
        <v>16</v>
      </c>
      <c r="H15" s="100"/>
      <c r="I15" s="29"/>
      <c r="J15" s="473"/>
      <c r="K15" s="474"/>
      <c r="L15" s="474"/>
      <c r="M15" s="474"/>
      <c r="N15" s="73"/>
      <c r="O15" s="102"/>
      <c r="P15" s="102"/>
      <c r="Q15" s="103"/>
      <c r="R15" s="103"/>
      <c r="S15" s="103"/>
      <c r="T15" s="103"/>
      <c r="U15" s="103"/>
      <c r="V15" s="103"/>
      <c r="W15" s="103"/>
      <c r="X15" s="105"/>
      <c r="Z15" s="84"/>
      <c r="AA15" s="818"/>
      <c r="AC15" s="106"/>
      <c r="AL15" s="84"/>
      <c r="AN15" s="84"/>
      <c r="AO15" s="107"/>
    </row>
    <row r="16" spans="1:41" s="83" customFormat="1" ht="16.149999999999999" customHeight="1" x14ac:dyDescent="0.5">
      <c r="A16" s="108">
        <v>10</v>
      </c>
      <c r="B16" s="109">
        <v>42302</v>
      </c>
      <c r="C16" s="110" t="s">
        <v>102</v>
      </c>
      <c r="D16" s="111" t="s">
        <v>123</v>
      </c>
      <c r="E16" s="112" t="s">
        <v>124</v>
      </c>
      <c r="F16" s="160" t="s">
        <v>85</v>
      </c>
      <c r="G16" s="108" t="s">
        <v>17</v>
      </c>
      <c r="H16" s="113"/>
      <c r="I16" s="39"/>
      <c r="J16" s="475"/>
      <c r="K16" s="476"/>
      <c r="L16" s="476"/>
      <c r="M16" s="476"/>
      <c r="N16" s="39"/>
      <c r="O16" s="115"/>
      <c r="P16" s="115"/>
      <c r="Q16" s="116"/>
      <c r="R16" s="116"/>
      <c r="S16" s="116"/>
      <c r="T16" s="116"/>
      <c r="U16" s="116"/>
      <c r="V16" s="116"/>
      <c r="W16" s="116"/>
      <c r="X16" s="117"/>
      <c r="Z16" s="84"/>
      <c r="AA16" s="818"/>
      <c r="AC16" s="106"/>
      <c r="AL16" s="84"/>
      <c r="AN16" s="84"/>
      <c r="AO16" s="107"/>
    </row>
    <row r="17" spans="1:41" s="83" customFormat="1" ht="16.149999999999999" customHeight="1" x14ac:dyDescent="0.5">
      <c r="A17" s="85">
        <v>11</v>
      </c>
      <c r="B17" s="86">
        <v>42305</v>
      </c>
      <c r="C17" s="87" t="s">
        <v>102</v>
      </c>
      <c r="D17" s="88" t="s">
        <v>125</v>
      </c>
      <c r="E17" s="89" t="s">
        <v>126</v>
      </c>
      <c r="F17" s="158" t="s">
        <v>113</v>
      </c>
      <c r="G17" s="90" t="s">
        <v>13</v>
      </c>
      <c r="H17" s="91"/>
      <c r="I17" s="21"/>
      <c r="J17" s="471"/>
      <c r="K17" s="472"/>
      <c r="L17" s="472"/>
      <c r="M17" s="472"/>
      <c r="N17" s="44"/>
      <c r="O17" s="118"/>
      <c r="P17" s="118"/>
      <c r="Q17" s="93"/>
      <c r="R17" s="93"/>
      <c r="S17" s="93"/>
      <c r="T17" s="93"/>
      <c r="U17" s="93"/>
      <c r="V17" s="93"/>
      <c r="W17" s="93"/>
      <c r="X17" s="94"/>
      <c r="Z17" s="84"/>
      <c r="AA17" s="818"/>
      <c r="AC17" s="106"/>
      <c r="AL17" s="84"/>
      <c r="AN17" s="84"/>
      <c r="AO17" s="107"/>
    </row>
    <row r="18" spans="1:41" s="83" customFormat="1" ht="16.149999999999999" customHeight="1" x14ac:dyDescent="0.5">
      <c r="A18" s="95">
        <v>12</v>
      </c>
      <c r="B18" s="96">
        <v>42345</v>
      </c>
      <c r="C18" s="97" t="s">
        <v>102</v>
      </c>
      <c r="D18" s="98" t="s">
        <v>125</v>
      </c>
      <c r="E18" s="99" t="s">
        <v>127</v>
      </c>
      <c r="F18" s="159" t="s">
        <v>113</v>
      </c>
      <c r="G18" s="95" t="s">
        <v>14</v>
      </c>
      <c r="H18" s="100"/>
      <c r="I18" s="29"/>
      <c r="J18" s="473"/>
      <c r="K18" s="474"/>
      <c r="L18" s="474"/>
      <c r="M18" s="474"/>
      <c r="N18" s="31"/>
      <c r="O18" s="104"/>
      <c r="P18" s="104"/>
      <c r="Q18" s="103"/>
      <c r="R18" s="103"/>
      <c r="S18" s="103"/>
      <c r="T18" s="103"/>
      <c r="U18" s="103"/>
      <c r="V18" s="103"/>
      <c r="W18" s="103"/>
      <c r="X18" s="105"/>
      <c r="Z18" s="343"/>
      <c r="AA18" s="819"/>
      <c r="AC18" s="106"/>
      <c r="AL18" s="84"/>
      <c r="AN18" s="84"/>
      <c r="AO18" s="107"/>
    </row>
    <row r="19" spans="1:41" s="83" customFormat="1" ht="16.149999999999999" customHeight="1" x14ac:dyDescent="0.5">
      <c r="A19" s="95">
        <v>13</v>
      </c>
      <c r="B19" s="96">
        <v>42384</v>
      </c>
      <c r="C19" s="97" t="s">
        <v>102</v>
      </c>
      <c r="D19" s="119" t="s">
        <v>128</v>
      </c>
      <c r="E19" s="99" t="s">
        <v>129</v>
      </c>
      <c r="F19" s="159" t="s">
        <v>120</v>
      </c>
      <c r="G19" s="95" t="s">
        <v>15</v>
      </c>
      <c r="H19" s="506"/>
      <c r="I19" s="29"/>
      <c r="J19" s="473"/>
      <c r="K19" s="474"/>
      <c r="L19" s="474"/>
      <c r="M19" s="474"/>
      <c r="N19" s="29"/>
      <c r="O19" s="102"/>
      <c r="P19" s="102"/>
      <c r="Q19" s="103"/>
      <c r="R19" s="103"/>
      <c r="S19" s="103"/>
      <c r="T19" s="103"/>
      <c r="U19" s="103"/>
      <c r="V19" s="103"/>
      <c r="W19" s="103"/>
      <c r="X19" s="105"/>
      <c r="Z19" s="343"/>
      <c r="AA19" s="819"/>
      <c r="AC19" s="106"/>
      <c r="AL19" s="84"/>
      <c r="AN19" s="84"/>
      <c r="AO19" s="107"/>
    </row>
    <row r="20" spans="1:41" s="83" customFormat="1" ht="16.149999999999999" customHeight="1" x14ac:dyDescent="0.5">
      <c r="A20" s="95">
        <v>14</v>
      </c>
      <c r="B20" s="96">
        <v>42556</v>
      </c>
      <c r="C20" s="97" t="s">
        <v>102</v>
      </c>
      <c r="D20" s="98" t="s">
        <v>131</v>
      </c>
      <c r="E20" s="99" t="s">
        <v>132</v>
      </c>
      <c r="F20" s="159" t="s">
        <v>85</v>
      </c>
      <c r="G20" s="95" t="s">
        <v>17</v>
      </c>
      <c r="H20" s="506"/>
      <c r="I20" s="51"/>
      <c r="J20" s="477"/>
      <c r="K20" s="478"/>
      <c r="L20" s="474"/>
      <c r="M20" s="474"/>
      <c r="N20" s="29"/>
      <c r="O20" s="102"/>
      <c r="P20" s="102"/>
      <c r="Q20" s="103"/>
      <c r="R20" s="103"/>
      <c r="S20" s="103"/>
      <c r="T20" s="103"/>
      <c r="U20" s="103"/>
      <c r="V20" s="103"/>
      <c r="W20" s="103"/>
      <c r="X20" s="105"/>
      <c r="Z20" s="343"/>
      <c r="AA20" s="819"/>
      <c r="AC20" s="106"/>
      <c r="AL20" s="84"/>
      <c r="AN20" s="84"/>
      <c r="AO20" s="107"/>
    </row>
    <row r="21" spans="1:41" s="83" customFormat="1" ht="16.149999999999999" customHeight="1" x14ac:dyDescent="0.5">
      <c r="A21" s="108">
        <v>15</v>
      </c>
      <c r="B21" s="485">
        <v>44390</v>
      </c>
      <c r="C21" s="110" t="s">
        <v>102</v>
      </c>
      <c r="D21" s="111" t="s">
        <v>133</v>
      </c>
      <c r="E21" s="112" t="s">
        <v>134</v>
      </c>
      <c r="F21" s="157" t="s">
        <v>85</v>
      </c>
      <c r="G21" s="108" t="s">
        <v>13</v>
      </c>
      <c r="H21" s="495"/>
      <c r="I21" s="51"/>
      <c r="J21" s="477"/>
      <c r="K21" s="478"/>
      <c r="L21" s="497"/>
      <c r="M21" s="476"/>
      <c r="N21" s="39"/>
      <c r="O21" s="115"/>
      <c r="P21" s="115"/>
      <c r="Q21" s="116"/>
      <c r="R21" s="116"/>
      <c r="S21" s="116"/>
      <c r="T21" s="116"/>
      <c r="U21" s="116"/>
      <c r="V21" s="116"/>
      <c r="W21" s="116"/>
      <c r="X21" s="117"/>
      <c r="Z21" s="343"/>
      <c r="AA21" s="819"/>
      <c r="AC21" s="106"/>
      <c r="AL21" s="84"/>
      <c r="AN21" s="84"/>
      <c r="AO21" s="107"/>
    </row>
    <row r="22" spans="1:41" s="83" customFormat="1" ht="16.149999999999999" customHeight="1" x14ac:dyDescent="0.5">
      <c r="A22" s="85">
        <v>16</v>
      </c>
      <c r="B22" s="86">
        <v>44391</v>
      </c>
      <c r="C22" s="87" t="s">
        <v>102</v>
      </c>
      <c r="D22" s="88" t="s">
        <v>135</v>
      </c>
      <c r="E22" s="89" t="s">
        <v>136</v>
      </c>
      <c r="F22" s="483" t="s">
        <v>85</v>
      </c>
      <c r="G22" s="20" t="s">
        <v>14</v>
      </c>
      <c r="H22" s="494"/>
      <c r="I22" s="21"/>
      <c r="J22" s="471"/>
      <c r="K22" s="472"/>
      <c r="L22" s="472"/>
      <c r="M22" s="472"/>
      <c r="N22" s="44"/>
      <c r="O22" s="118"/>
      <c r="P22" s="118"/>
      <c r="Q22" s="93"/>
      <c r="R22" s="93"/>
      <c r="S22" s="93"/>
      <c r="T22" s="93"/>
      <c r="U22" s="93"/>
      <c r="V22" s="93"/>
      <c r="W22" s="93"/>
      <c r="X22" s="94"/>
      <c r="Z22" s="343"/>
      <c r="AA22" s="819"/>
      <c r="AC22" s="106"/>
      <c r="AL22" s="84"/>
      <c r="AN22" s="84"/>
      <c r="AO22" s="107"/>
    </row>
    <row r="23" spans="1:41" s="83" customFormat="1" ht="16.149999999999999" customHeight="1" x14ac:dyDescent="0.5">
      <c r="A23" s="95">
        <v>17</v>
      </c>
      <c r="B23" s="96">
        <v>44392</v>
      </c>
      <c r="C23" s="97" t="s">
        <v>102</v>
      </c>
      <c r="D23" s="98" t="s">
        <v>137</v>
      </c>
      <c r="E23" s="99" t="s">
        <v>138</v>
      </c>
      <c r="F23" s="159" t="s">
        <v>85</v>
      </c>
      <c r="G23" s="95" t="s">
        <v>15</v>
      </c>
      <c r="H23" s="100"/>
      <c r="I23" s="29"/>
      <c r="J23" s="473"/>
      <c r="K23" s="474"/>
      <c r="L23" s="474"/>
      <c r="M23" s="474"/>
      <c r="N23" s="31"/>
      <c r="O23" s="104"/>
      <c r="P23" s="104"/>
      <c r="Q23" s="103"/>
      <c r="R23" s="103"/>
      <c r="S23" s="103"/>
      <c r="T23" s="103"/>
      <c r="U23" s="103"/>
      <c r="V23" s="103"/>
      <c r="W23" s="103"/>
      <c r="X23" s="105"/>
      <c r="Z23" s="343"/>
      <c r="AA23" s="819"/>
      <c r="AC23" s="106"/>
      <c r="AL23" s="84"/>
      <c r="AN23" s="84"/>
      <c r="AO23" s="107"/>
    </row>
    <row r="24" spans="1:41" s="83" customFormat="1" ht="16.149999999999999" customHeight="1" x14ac:dyDescent="0.5">
      <c r="A24" s="95">
        <v>18</v>
      </c>
      <c r="B24" s="96">
        <v>44393</v>
      </c>
      <c r="C24" s="97" t="s">
        <v>102</v>
      </c>
      <c r="D24" s="98" t="s">
        <v>139</v>
      </c>
      <c r="E24" s="99" t="s">
        <v>140</v>
      </c>
      <c r="F24" s="159" t="s">
        <v>120</v>
      </c>
      <c r="G24" s="95" t="s">
        <v>16</v>
      </c>
      <c r="H24" s="100"/>
      <c r="I24" s="29"/>
      <c r="J24" s="473"/>
      <c r="K24" s="474"/>
      <c r="L24" s="474"/>
      <c r="M24" s="474"/>
      <c r="N24" s="29"/>
      <c r="O24" s="102"/>
      <c r="P24" s="102"/>
      <c r="Q24" s="103"/>
      <c r="R24" s="103"/>
      <c r="S24" s="103"/>
      <c r="T24" s="103"/>
      <c r="U24" s="103"/>
      <c r="V24" s="103"/>
      <c r="W24" s="103"/>
      <c r="X24" s="105"/>
      <c r="Z24" s="343"/>
      <c r="AA24" s="819"/>
      <c r="AC24" s="106"/>
      <c r="AL24" s="84"/>
      <c r="AN24" s="84"/>
      <c r="AO24" s="107"/>
    </row>
    <row r="25" spans="1:41" s="83" customFormat="1" ht="16.149999999999999" customHeight="1" x14ac:dyDescent="0.5">
      <c r="A25" s="95">
        <v>19</v>
      </c>
      <c r="B25" s="96">
        <v>42165</v>
      </c>
      <c r="C25" s="97" t="s">
        <v>141</v>
      </c>
      <c r="D25" s="98" t="s">
        <v>142</v>
      </c>
      <c r="E25" s="99" t="s">
        <v>143</v>
      </c>
      <c r="F25" s="159" t="s">
        <v>85</v>
      </c>
      <c r="G25" s="95" t="s">
        <v>17</v>
      </c>
      <c r="H25" s="100"/>
      <c r="I25" s="29"/>
      <c r="J25" s="473"/>
      <c r="K25" s="474"/>
      <c r="L25" s="474"/>
      <c r="M25" s="474"/>
      <c r="N25" s="29"/>
      <c r="O25" s="102"/>
      <c r="P25" s="102"/>
      <c r="Q25" s="103"/>
      <c r="R25" s="103"/>
      <c r="S25" s="103"/>
      <c r="T25" s="103"/>
      <c r="U25" s="103"/>
      <c r="V25" s="103"/>
      <c r="W25" s="103"/>
      <c r="X25" s="105"/>
      <c r="Z25" s="343"/>
      <c r="AA25" s="820"/>
      <c r="AC25" s="106"/>
      <c r="AL25" s="84"/>
      <c r="AN25" s="84"/>
      <c r="AO25" s="107"/>
    </row>
    <row r="26" spans="1:41" s="83" customFormat="1" ht="16.5" customHeight="1" x14ac:dyDescent="0.5">
      <c r="A26" s="108">
        <v>20</v>
      </c>
      <c r="B26" s="109">
        <v>42166</v>
      </c>
      <c r="C26" s="110" t="s">
        <v>141</v>
      </c>
      <c r="D26" s="111" t="s">
        <v>144</v>
      </c>
      <c r="E26" s="112" t="s">
        <v>145</v>
      </c>
      <c r="F26" s="160"/>
      <c r="G26" s="108" t="s">
        <v>13</v>
      </c>
      <c r="H26" s="113"/>
      <c r="I26" s="39"/>
      <c r="J26" s="475"/>
      <c r="K26" s="476"/>
      <c r="L26" s="476"/>
      <c r="M26" s="476"/>
      <c r="N26" s="39"/>
      <c r="O26" s="115"/>
      <c r="P26" s="115"/>
      <c r="Q26" s="116"/>
      <c r="R26" s="116"/>
      <c r="S26" s="116"/>
      <c r="T26" s="116"/>
      <c r="U26" s="116"/>
      <c r="V26" s="116"/>
      <c r="W26" s="116"/>
      <c r="X26" s="117"/>
      <c r="Z26" s="343"/>
      <c r="AA26" s="819"/>
      <c r="AC26" s="106"/>
      <c r="AL26" s="84"/>
      <c r="AN26" s="84"/>
      <c r="AO26" s="107"/>
    </row>
    <row r="27" spans="1:41" s="83" customFormat="1" ht="16.149999999999999" customHeight="1" x14ac:dyDescent="0.5">
      <c r="A27" s="85">
        <v>21</v>
      </c>
      <c r="B27" s="86">
        <v>42278</v>
      </c>
      <c r="C27" s="120" t="s">
        <v>141</v>
      </c>
      <c r="D27" s="121" t="s">
        <v>146</v>
      </c>
      <c r="E27" s="122" t="s">
        <v>147</v>
      </c>
      <c r="F27" s="161"/>
      <c r="G27" s="90" t="s">
        <v>14</v>
      </c>
      <c r="H27" s="123"/>
      <c r="I27" s="51"/>
      <c r="J27" s="477"/>
      <c r="K27" s="478"/>
      <c r="L27" s="478"/>
      <c r="M27" s="478"/>
      <c r="N27" s="49"/>
      <c r="O27" s="124"/>
      <c r="P27" s="124"/>
      <c r="Q27" s="125"/>
      <c r="R27" s="125"/>
      <c r="S27" s="125"/>
      <c r="T27" s="125"/>
      <c r="U27" s="125"/>
      <c r="V27" s="125"/>
      <c r="W27" s="125"/>
      <c r="X27" s="94"/>
      <c r="Z27" s="343"/>
      <c r="AA27" s="819"/>
      <c r="AC27" s="106"/>
      <c r="AL27" s="84"/>
      <c r="AN27" s="84"/>
      <c r="AO27" s="107"/>
    </row>
    <row r="28" spans="1:41" s="83" customFormat="1" ht="16.149999999999999" customHeight="1" x14ac:dyDescent="0.5">
      <c r="A28" s="95">
        <v>22</v>
      </c>
      <c r="B28" s="96">
        <v>42285</v>
      </c>
      <c r="C28" s="126" t="s">
        <v>141</v>
      </c>
      <c r="D28" s="98" t="s">
        <v>148</v>
      </c>
      <c r="E28" s="99" t="s">
        <v>149</v>
      </c>
      <c r="F28" s="159"/>
      <c r="G28" s="95" t="s">
        <v>15</v>
      </c>
      <c r="H28" s="100"/>
      <c r="I28" s="29"/>
      <c r="J28" s="473"/>
      <c r="K28" s="474"/>
      <c r="L28" s="474"/>
      <c r="M28" s="474"/>
      <c r="N28" s="29"/>
      <c r="O28" s="102"/>
      <c r="P28" s="102"/>
      <c r="Q28" s="103"/>
      <c r="R28" s="103"/>
      <c r="S28" s="103"/>
      <c r="T28" s="103"/>
      <c r="U28" s="103"/>
      <c r="V28" s="103"/>
      <c r="W28" s="103"/>
      <c r="X28" s="105"/>
      <c r="Z28" s="343"/>
      <c r="AA28" s="819"/>
    </row>
    <row r="29" spans="1:41" s="83" customFormat="1" ht="16.149999999999999" customHeight="1" x14ac:dyDescent="0.5">
      <c r="A29" s="95">
        <v>23</v>
      </c>
      <c r="B29" s="96">
        <v>42310</v>
      </c>
      <c r="C29" s="97" t="s">
        <v>141</v>
      </c>
      <c r="D29" s="127" t="s">
        <v>150</v>
      </c>
      <c r="E29" s="128" t="s">
        <v>151</v>
      </c>
      <c r="F29" s="162"/>
      <c r="G29" s="95" t="s">
        <v>16</v>
      </c>
      <c r="H29" s="100"/>
      <c r="I29" s="29"/>
      <c r="J29" s="473"/>
      <c r="K29" s="474"/>
      <c r="L29" s="474"/>
      <c r="M29" s="474"/>
      <c r="N29" s="29"/>
      <c r="O29" s="102"/>
      <c r="P29" s="102"/>
      <c r="Q29" s="103"/>
      <c r="R29" s="103"/>
      <c r="S29" s="103"/>
      <c r="T29" s="103"/>
      <c r="U29" s="103"/>
      <c r="V29" s="103"/>
      <c r="W29" s="103"/>
      <c r="X29" s="105"/>
      <c r="Z29" s="343"/>
      <c r="AA29" s="819"/>
    </row>
    <row r="30" spans="1:41" s="83" customFormat="1" ht="16.149999999999999" customHeight="1" x14ac:dyDescent="0.5">
      <c r="A30" s="95">
        <v>24</v>
      </c>
      <c r="B30" s="96">
        <v>42323</v>
      </c>
      <c r="C30" s="97" t="s">
        <v>141</v>
      </c>
      <c r="D30" s="98" t="s">
        <v>152</v>
      </c>
      <c r="E30" s="99" t="s">
        <v>153</v>
      </c>
      <c r="F30" s="159" t="s">
        <v>85</v>
      </c>
      <c r="G30" s="95" t="s">
        <v>17</v>
      </c>
      <c r="H30" s="100"/>
      <c r="I30" s="29"/>
      <c r="J30" s="473"/>
      <c r="K30" s="474"/>
      <c r="L30" s="474"/>
      <c r="M30" s="474"/>
      <c r="N30" s="29"/>
      <c r="O30" s="102"/>
      <c r="P30" s="102"/>
      <c r="Q30" s="103"/>
      <c r="R30" s="103"/>
      <c r="S30" s="103"/>
      <c r="T30" s="103"/>
      <c r="U30" s="103"/>
      <c r="V30" s="103"/>
      <c r="W30" s="103"/>
      <c r="X30" s="105"/>
      <c r="Z30" s="343"/>
      <c r="AA30" s="819"/>
      <c r="AC30" s="106"/>
      <c r="AL30" s="84"/>
      <c r="AN30" s="84"/>
      <c r="AO30" s="107"/>
    </row>
    <row r="31" spans="1:41" s="83" customFormat="1" ht="16.149999999999999" customHeight="1" x14ac:dyDescent="0.5">
      <c r="A31" s="108">
        <v>25</v>
      </c>
      <c r="B31" s="109">
        <v>42358</v>
      </c>
      <c r="C31" s="129" t="s">
        <v>141</v>
      </c>
      <c r="D31" s="130" t="s">
        <v>154</v>
      </c>
      <c r="E31" s="131" t="s">
        <v>155</v>
      </c>
      <c r="F31" s="163"/>
      <c r="G31" s="108" t="s">
        <v>13</v>
      </c>
      <c r="H31" s="132"/>
      <c r="I31" s="56"/>
      <c r="J31" s="479"/>
      <c r="K31" s="480"/>
      <c r="L31" s="480"/>
      <c r="M31" s="480"/>
      <c r="N31" s="56"/>
      <c r="O31" s="133"/>
      <c r="P31" s="133"/>
      <c r="Q31" s="134"/>
      <c r="R31" s="134"/>
      <c r="S31" s="134"/>
      <c r="T31" s="134"/>
      <c r="U31" s="134"/>
      <c r="V31" s="134"/>
      <c r="W31" s="134"/>
      <c r="X31" s="117"/>
      <c r="Z31" s="343"/>
      <c r="AA31" s="820"/>
      <c r="AC31" s="106"/>
      <c r="AL31" s="84"/>
      <c r="AN31" s="84"/>
      <c r="AO31" s="107"/>
    </row>
    <row r="32" spans="1:41" s="83" customFormat="1" ht="16.149999999999999" customHeight="1" x14ac:dyDescent="0.5">
      <c r="A32" s="85">
        <v>26</v>
      </c>
      <c r="B32" s="86">
        <v>42359</v>
      </c>
      <c r="C32" s="87" t="s">
        <v>141</v>
      </c>
      <c r="D32" s="88" t="s">
        <v>156</v>
      </c>
      <c r="E32" s="89" t="s">
        <v>157</v>
      </c>
      <c r="F32" s="158" t="s">
        <v>113</v>
      </c>
      <c r="G32" s="90" t="s">
        <v>14</v>
      </c>
      <c r="H32" s="91"/>
      <c r="I32" s="21"/>
      <c r="J32" s="471"/>
      <c r="K32" s="472"/>
      <c r="L32" s="472"/>
      <c r="M32" s="472"/>
      <c r="N32" s="44"/>
      <c r="O32" s="118"/>
      <c r="P32" s="118"/>
      <c r="Q32" s="93"/>
      <c r="R32" s="93"/>
      <c r="S32" s="93"/>
      <c r="T32" s="93"/>
      <c r="U32" s="93"/>
      <c r="V32" s="93"/>
      <c r="W32" s="93"/>
      <c r="X32" s="94"/>
      <c r="Z32" s="343"/>
      <c r="AA32" s="819"/>
      <c r="AC32" s="106"/>
      <c r="AL32" s="84"/>
      <c r="AN32" s="84"/>
      <c r="AO32" s="107"/>
    </row>
    <row r="33" spans="1:41" s="83" customFormat="1" ht="16.149999999999999" customHeight="1" x14ac:dyDescent="0.5">
      <c r="A33" s="95">
        <v>27</v>
      </c>
      <c r="B33" s="96">
        <v>42370</v>
      </c>
      <c r="C33" s="97" t="s">
        <v>141</v>
      </c>
      <c r="D33" s="98" t="s">
        <v>158</v>
      </c>
      <c r="E33" s="99" t="s">
        <v>159</v>
      </c>
      <c r="F33" s="159" t="s">
        <v>113</v>
      </c>
      <c r="G33" s="95" t="s">
        <v>15</v>
      </c>
      <c r="H33" s="100"/>
      <c r="I33" s="29"/>
      <c r="J33" s="473"/>
      <c r="K33" s="474"/>
      <c r="L33" s="474"/>
      <c r="M33" s="474"/>
      <c r="N33" s="29"/>
      <c r="O33" s="102"/>
      <c r="P33" s="102"/>
      <c r="Q33" s="103"/>
      <c r="R33" s="103"/>
      <c r="S33" s="103"/>
      <c r="T33" s="103"/>
      <c r="U33" s="103"/>
      <c r="V33" s="103"/>
      <c r="W33" s="103"/>
      <c r="X33" s="105"/>
      <c r="Z33" s="343"/>
      <c r="AA33" s="819"/>
      <c r="AC33" s="106"/>
      <c r="AL33" s="84"/>
      <c r="AN33" s="84"/>
      <c r="AO33" s="107"/>
    </row>
    <row r="34" spans="1:41" s="83" customFormat="1" ht="16.149999999999999" customHeight="1" x14ac:dyDescent="0.5">
      <c r="A34" s="95">
        <v>28</v>
      </c>
      <c r="B34" s="96">
        <v>42375</v>
      </c>
      <c r="C34" s="97" t="s">
        <v>141</v>
      </c>
      <c r="D34" s="98" t="s">
        <v>160</v>
      </c>
      <c r="E34" s="99" t="s">
        <v>161</v>
      </c>
      <c r="F34" s="159" t="s">
        <v>113</v>
      </c>
      <c r="G34" s="95" t="s">
        <v>16</v>
      </c>
      <c r="H34" s="100"/>
      <c r="I34" s="29"/>
      <c r="J34" s="473"/>
      <c r="K34" s="474"/>
      <c r="L34" s="474"/>
      <c r="M34" s="474"/>
      <c r="N34" s="29"/>
      <c r="O34" s="102"/>
      <c r="P34" s="102"/>
      <c r="Q34" s="103"/>
      <c r="R34" s="103"/>
      <c r="S34" s="103"/>
      <c r="T34" s="103"/>
      <c r="U34" s="103"/>
      <c r="V34" s="103"/>
      <c r="W34" s="103"/>
      <c r="X34" s="105"/>
      <c r="Z34" s="343"/>
      <c r="AA34" s="820"/>
      <c r="AC34" s="106"/>
      <c r="AL34" s="84"/>
      <c r="AN34" s="84"/>
      <c r="AO34" s="107"/>
    </row>
    <row r="35" spans="1:41" s="83" customFormat="1" ht="16.149999999999999" customHeight="1" x14ac:dyDescent="0.5">
      <c r="A35" s="95">
        <v>29</v>
      </c>
      <c r="B35" s="96">
        <v>42398</v>
      </c>
      <c r="C35" s="97" t="s">
        <v>141</v>
      </c>
      <c r="D35" s="98" t="s">
        <v>162</v>
      </c>
      <c r="E35" s="99" t="s">
        <v>163</v>
      </c>
      <c r="F35" s="159" t="s">
        <v>113</v>
      </c>
      <c r="G35" s="95" t="s">
        <v>17</v>
      </c>
      <c r="H35" s="100"/>
      <c r="I35" s="29"/>
      <c r="J35" s="473"/>
      <c r="K35" s="474"/>
      <c r="L35" s="474"/>
      <c r="M35" s="474"/>
      <c r="N35" s="29"/>
      <c r="O35" s="102"/>
      <c r="P35" s="102"/>
      <c r="Q35" s="103"/>
      <c r="R35" s="103"/>
      <c r="S35" s="103"/>
      <c r="T35" s="103"/>
      <c r="U35" s="103"/>
      <c r="V35" s="103"/>
      <c r="W35" s="103"/>
      <c r="X35" s="105"/>
      <c r="Z35" s="343"/>
      <c r="AA35" s="819"/>
      <c r="AC35" s="106"/>
      <c r="AL35" s="84"/>
      <c r="AN35" s="84"/>
      <c r="AO35" s="107"/>
    </row>
    <row r="36" spans="1:41" s="83" customFormat="1" ht="16.350000000000001" customHeight="1" x14ac:dyDescent="0.5">
      <c r="A36" s="108">
        <v>30</v>
      </c>
      <c r="B36" s="109">
        <v>42494</v>
      </c>
      <c r="C36" s="110" t="s">
        <v>141</v>
      </c>
      <c r="D36" s="111" t="s">
        <v>164</v>
      </c>
      <c r="E36" s="112" t="s">
        <v>165</v>
      </c>
      <c r="F36" s="160" t="s">
        <v>120</v>
      </c>
      <c r="G36" s="108" t="s">
        <v>13</v>
      </c>
      <c r="H36" s="113"/>
      <c r="I36" s="39"/>
      <c r="J36" s="475"/>
      <c r="K36" s="476"/>
      <c r="L36" s="476"/>
      <c r="M36" s="476"/>
      <c r="N36" s="39"/>
      <c r="O36" s="115"/>
      <c r="P36" s="115"/>
      <c r="Q36" s="116"/>
      <c r="R36" s="116"/>
      <c r="S36" s="116"/>
      <c r="T36" s="116"/>
      <c r="U36" s="116"/>
      <c r="V36" s="116"/>
      <c r="W36" s="116"/>
      <c r="X36" s="117"/>
      <c r="Z36" s="343"/>
      <c r="AA36" s="820"/>
      <c r="AC36" s="106"/>
      <c r="AL36" s="84"/>
      <c r="AN36" s="84"/>
      <c r="AO36" s="107"/>
    </row>
    <row r="37" spans="1:41" s="83" customFormat="1" ht="16.149999999999999" customHeight="1" x14ac:dyDescent="0.5">
      <c r="A37" s="85">
        <v>31</v>
      </c>
      <c r="B37" s="86">
        <v>42505</v>
      </c>
      <c r="C37" s="120" t="s">
        <v>141</v>
      </c>
      <c r="D37" s="135" t="s">
        <v>166</v>
      </c>
      <c r="E37" s="136" t="s">
        <v>167</v>
      </c>
      <c r="F37" s="164" t="s">
        <v>120</v>
      </c>
      <c r="G37" s="137" t="s">
        <v>14</v>
      </c>
      <c r="H37" s="138"/>
      <c r="I37" s="124"/>
      <c r="J37" s="124"/>
      <c r="K37" s="124"/>
      <c r="L37" s="124"/>
      <c r="M37" s="124"/>
      <c r="N37" s="124"/>
      <c r="O37" s="124"/>
      <c r="P37" s="124"/>
      <c r="Q37" s="125"/>
      <c r="R37" s="125"/>
      <c r="S37" s="125"/>
      <c r="T37" s="125"/>
      <c r="U37" s="125"/>
      <c r="V37" s="125"/>
      <c r="W37" s="125"/>
      <c r="X37" s="94"/>
      <c r="Z37" s="343"/>
      <c r="AA37" s="819"/>
    </row>
    <row r="38" spans="1:41" s="83" customFormat="1" ht="16.149999999999999" customHeight="1" x14ac:dyDescent="0.5">
      <c r="A38" s="95">
        <v>32</v>
      </c>
      <c r="B38" s="96">
        <v>42531</v>
      </c>
      <c r="C38" s="97" t="s">
        <v>141</v>
      </c>
      <c r="D38" s="98" t="s">
        <v>168</v>
      </c>
      <c r="E38" s="99" t="s">
        <v>169</v>
      </c>
      <c r="F38" s="159" t="s">
        <v>120</v>
      </c>
      <c r="G38" s="95" t="s">
        <v>15</v>
      </c>
      <c r="H38" s="100"/>
      <c r="I38" s="102"/>
      <c r="J38" s="102"/>
      <c r="K38" s="102"/>
      <c r="L38" s="102"/>
      <c r="M38" s="102"/>
      <c r="N38" s="102"/>
      <c r="O38" s="102"/>
      <c r="P38" s="102"/>
      <c r="Q38" s="103"/>
      <c r="R38" s="103"/>
      <c r="S38" s="103"/>
      <c r="T38" s="103"/>
      <c r="U38" s="103"/>
      <c r="V38" s="103"/>
      <c r="W38" s="103"/>
      <c r="X38" s="105"/>
      <c r="Z38" s="343"/>
      <c r="AA38" s="820"/>
    </row>
    <row r="39" spans="1:41" s="83" customFormat="1" ht="16.149999999999999" customHeight="1" x14ac:dyDescent="0.5">
      <c r="A39" s="95">
        <v>33</v>
      </c>
      <c r="B39" s="96">
        <v>42544</v>
      </c>
      <c r="C39" s="97" t="s">
        <v>141</v>
      </c>
      <c r="D39" s="98" t="s">
        <v>170</v>
      </c>
      <c r="E39" s="99" t="s">
        <v>171</v>
      </c>
      <c r="F39" s="159"/>
      <c r="G39" s="95" t="s">
        <v>16</v>
      </c>
      <c r="H39" s="100"/>
      <c r="I39" s="102"/>
      <c r="J39" s="102"/>
      <c r="K39" s="102"/>
      <c r="L39" s="102"/>
      <c r="M39" s="102"/>
      <c r="N39" s="102"/>
      <c r="O39" s="102"/>
      <c r="P39" s="102"/>
      <c r="Q39" s="103"/>
      <c r="R39" s="103"/>
      <c r="S39" s="103"/>
      <c r="T39" s="103"/>
      <c r="U39" s="103"/>
      <c r="V39" s="103"/>
      <c r="W39" s="103"/>
      <c r="X39" s="105"/>
      <c r="Z39" s="343"/>
      <c r="AA39" s="820"/>
      <c r="AC39" s="106"/>
      <c r="AL39" s="84"/>
      <c r="AN39" s="84"/>
      <c r="AO39" s="107"/>
    </row>
    <row r="40" spans="1:41" s="83" customFormat="1" ht="16.149999999999999" customHeight="1" x14ac:dyDescent="0.5">
      <c r="A40" s="95">
        <v>34</v>
      </c>
      <c r="B40" s="96">
        <v>42545</v>
      </c>
      <c r="C40" s="97" t="s">
        <v>141</v>
      </c>
      <c r="D40" s="98" t="s">
        <v>172</v>
      </c>
      <c r="E40" s="99" t="s">
        <v>173</v>
      </c>
      <c r="F40" s="159"/>
      <c r="G40" s="95" t="s">
        <v>17</v>
      </c>
      <c r="H40" s="100"/>
      <c r="I40" s="101"/>
      <c r="J40" s="102"/>
      <c r="K40" s="102"/>
      <c r="L40" s="102"/>
      <c r="M40" s="102"/>
      <c r="N40" s="102"/>
      <c r="O40" s="102"/>
      <c r="P40" s="102"/>
      <c r="Q40" s="103"/>
      <c r="R40" s="103"/>
      <c r="S40" s="103"/>
      <c r="T40" s="103"/>
      <c r="U40" s="103"/>
      <c r="V40" s="103"/>
      <c r="W40" s="103"/>
      <c r="X40" s="105"/>
      <c r="Z40" s="343"/>
      <c r="AA40" s="819"/>
      <c r="AC40" s="106"/>
      <c r="AL40" s="84"/>
      <c r="AN40" s="84"/>
      <c r="AO40" s="107"/>
    </row>
    <row r="41" spans="1:41" s="83" customFormat="1" ht="16.5" customHeight="1" x14ac:dyDescent="0.5">
      <c r="A41" s="108">
        <v>35</v>
      </c>
      <c r="B41" s="109">
        <v>42570</v>
      </c>
      <c r="C41" s="110" t="s">
        <v>141</v>
      </c>
      <c r="D41" s="111" t="s">
        <v>174</v>
      </c>
      <c r="E41" s="112" t="s">
        <v>175</v>
      </c>
      <c r="F41" s="160" t="s">
        <v>85</v>
      </c>
      <c r="G41" s="108" t="s">
        <v>13</v>
      </c>
      <c r="H41" s="113"/>
      <c r="I41" s="114"/>
      <c r="J41" s="115"/>
      <c r="K41" s="115"/>
      <c r="L41" s="115"/>
      <c r="M41" s="115"/>
      <c r="N41" s="115"/>
      <c r="O41" s="115"/>
      <c r="P41" s="115"/>
      <c r="Q41" s="116"/>
      <c r="R41" s="116"/>
      <c r="S41" s="116"/>
      <c r="T41" s="116"/>
      <c r="U41" s="116"/>
      <c r="V41" s="116"/>
      <c r="W41" s="116"/>
      <c r="X41" s="139"/>
      <c r="Z41" s="343"/>
      <c r="AA41" s="819"/>
      <c r="AC41" s="106"/>
      <c r="AL41" s="84"/>
      <c r="AN41" s="84"/>
      <c r="AO41" s="107"/>
    </row>
    <row r="42" spans="1:41" s="83" customFormat="1" ht="16.149999999999999" customHeight="1" x14ac:dyDescent="0.5">
      <c r="A42" s="85">
        <v>36</v>
      </c>
      <c r="B42" s="493">
        <v>42573</v>
      </c>
      <c r="C42" s="87" t="s">
        <v>141</v>
      </c>
      <c r="D42" s="88" t="s">
        <v>176</v>
      </c>
      <c r="E42" s="89" t="s">
        <v>177</v>
      </c>
      <c r="F42" s="158" t="s">
        <v>85</v>
      </c>
      <c r="G42" s="85" t="s">
        <v>14</v>
      </c>
      <c r="H42" s="140"/>
      <c r="I42" s="141"/>
      <c r="J42" s="118"/>
      <c r="K42" s="118"/>
      <c r="L42" s="118"/>
      <c r="M42" s="118"/>
      <c r="N42" s="118"/>
      <c r="O42" s="118"/>
      <c r="P42" s="118"/>
      <c r="Q42" s="93"/>
      <c r="R42" s="93"/>
      <c r="S42" s="93"/>
      <c r="T42" s="93"/>
      <c r="U42" s="93"/>
      <c r="V42" s="93"/>
      <c r="W42" s="93"/>
      <c r="X42" s="94"/>
      <c r="Z42" s="343"/>
      <c r="AA42" s="819"/>
      <c r="AC42" s="106"/>
      <c r="AL42" s="84"/>
      <c r="AN42" s="84"/>
      <c r="AO42" s="107"/>
    </row>
    <row r="43" spans="1:41" s="83" customFormat="1" ht="16.149999999999999" customHeight="1" x14ac:dyDescent="0.5">
      <c r="A43" s="95">
        <v>37</v>
      </c>
      <c r="B43" s="96">
        <v>44394</v>
      </c>
      <c r="C43" s="97" t="s">
        <v>141</v>
      </c>
      <c r="D43" s="98" t="s">
        <v>178</v>
      </c>
      <c r="E43" s="99" t="s">
        <v>179</v>
      </c>
      <c r="F43" s="159" t="s">
        <v>85</v>
      </c>
      <c r="G43" s="95" t="s">
        <v>15</v>
      </c>
      <c r="H43" s="100"/>
      <c r="I43" s="101"/>
      <c r="J43" s="102"/>
      <c r="K43" s="102"/>
      <c r="L43" s="102"/>
      <c r="M43" s="102"/>
      <c r="N43" s="102"/>
      <c r="O43" s="102"/>
      <c r="P43" s="102"/>
      <c r="Q43" s="103"/>
      <c r="R43" s="103"/>
      <c r="S43" s="103"/>
      <c r="T43" s="103"/>
      <c r="U43" s="103"/>
      <c r="V43" s="103"/>
      <c r="W43" s="103"/>
      <c r="X43" s="105"/>
      <c r="Z43" s="343"/>
      <c r="AA43" s="820"/>
      <c r="AC43" s="106"/>
      <c r="AL43" s="84"/>
      <c r="AN43" s="84"/>
      <c r="AO43" s="107"/>
    </row>
    <row r="44" spans="1:41" s="83" customFormat="1" ht="16.149999999999999" customHeight="1" x14ac:dyDescent="0.5">
      <c r="A44" s="95">
        <v>38</v>
      </c>
      <c r="B44" s="96">
        <v>44395</v>
      </c>
      <c r="C44" s="97" t="s">
        <v>141</v>
      </c>
      <c r="D44" s="98" t="s">
        <v>180</v>
      </c>
      <c r="E44" s="99" t="s">
        <v>181</v>
      </c>
      <c r="F44" s="159" t="s">
        <v>85</v>
      </c>
      <c r="G44" s="95" t="s">
        <v>16</v>
      </c>
      <c r="H44" s="100"/>
      <c r="I44" s="101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5"/>
      <c r="Z44" s="343"/>
      <c r="AA44" s="820"/>
      <c r="AC44" s="106"/>
      <c r="AL44" s="84"/>
      <c r="AN44" s="84"/>
      <c r="AO44" s="107"/>
    </row>
    <row r="45" spans="1:41" s="83" customFormat="1" ht="16.149999999999999" customHeight="1" x14ac:dyDescent="0.5">
      <c r="A45" s="95">
        <v>39</v>
      </c>
      <c r="B45" s="770">
        <v>45108</v>
      </c>
      <c r="C45" s="771" t="s">
        <v>141</v>
      </c>
      <c r="D45" s="772" t="s">
        <v>1017</v>
      </c>
      <c r="E45" s="773" t="s">
        <v>1018</v>
      </c>
      <c r="F45" s="774"/>
      <c r="G45" s="775" t="s">
        <v>17</v>
      </c>
      <c r="H45" s="918" t="s">
        <v>1019</v>
      </c>
      <c r="I45" s="919"/>
      <c r="J45" s="920"/>
      <c r="K45" s="104"/>
      <c r="L45" s="104"/>
      <c r="M45" s="104"/>
      <c r="N45" s="104"/>
      <c r="O45" s="104"/>
      <c r="P45" s="104"/>
      <c r="Q45" s="103"/>
      <c r="R45" s="103"/>
      <c r="S45" s="103"/>
      <c r="T45" s="103"/>
      <c r="U45" s="103"/>
      <c r="V45" s="103"/>
      <c r="W45" s="103"/>
      <c r="X45" s="105"/>
      <c r="Z45" s="343"/>
      <c r="AA45" s="820"/>
      <c r="AC45" s="106"/>
      <c r="AL45" s="84"/>
      <c r="AN45" s="84"/>
      <c r="AO45" s="107"/>
    </row>
    <row r="46" spans="1:41" s="83" customFormat="1" ht="16.149999999999999" customHeight="1" x14ac:dyDescent="0.5">
      <c r="A46" s="108"/>
      <c r="B46" s="766"/>
      <c r="C46" s="752"/>
      <c r="D46" s="753"/>
      <c r="E46" s="754"/>
      <c r="F46" s="755"/>
      <c r="G46" s="756"/>
      <c r="H46" s="764"/>
      <c r="I46" s="543"/>
      <c r="J46" s="544"/>
      <c r="K46" s="544"/>
      <c r="L46" s="544"/>
      <c r="M46" s="544"/>
      <c r="N46" s="544"/>
      <c r="O46" s="544"/>
      <c r="P46" s="544"/>
      <c r="Q46" s="116"/>
      <c r="R46" s="116"/>
      <c r="S46" s="116"/>
      <c r="T46" s="116"/>
      <c r="U46" s="116"/>
      <c r="V46" s="116"/>
      <c r="W46" s="116"/>
      <c r="X46" s="139"/>
      <c r="Z46" s="343"/>
      <c r="AA46" s="820"/>
      <c r="AB46" s="824"/>
      <c r="AC46" s="106"/>
      <c r="AL46" s="84"/>
      <c r="AN46" s="84"/>
      <c r="AO46" s="107"/>
    </row>
    <row r="47" spans="1:41" s="83" customFormat="1" ht="6" customHeight="1" x14ac:dyDescent="0.5">
      <c r="A47" s="144"/>
      <c r="B47" s="391"/>
      <c r="C47" s="392"/>
      <c r="D47" s="393"/>
      <c r="E47" s="394"/>
      <c r="F47" s="39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2"/>
      <c r="R47" s="142"/>
      <c r="S47" s="142"/>
      <c r="T47" s="142"/>
      <c r="U47" s="142"/>
      <c r="V47" s="142"/>
      <c r="W47" s="142"/>
      <c r="X47" s="395"/>
      <c r="Z47" s="84"/>
      <c r="AA47" s="817"/>
      <c r="AC47" s="106"/>
      <c r="AL47" s="84"/>
      <c r="AN47" s="84"/>
      <c r="AO47" s="107"/>
    </row>
    <row r="48" spans="1:41" s="83" customFormat="1" ht="16.149999999999999" customHeight="1" x14ac:dyDescent="0.5">
      <c r="A48" s="142"/>
      <c r="B48" s="143" t="s">
        <v>24</v>
      </c>
      <c r="C48" s="144"/>
      <c r="E48" s="144">
        <f>I48+O48</f>
        <v>39</v>
      </c>
      <c r="F48" s="145" t="s">
        <v>6</v>
      </c>
      <c r="G48" s="143" t="s">
        <v>11</v>
      </c>
      <c r="I48" s="144">
        <f>COUNTIF($C$7:$C$46,"ช")</f>
        <v>18</v>
      </c>
      <c r="J48" s="142"/>
      <c r="K48" s="146" t="s">
        <v>8</v>
      </c>
      <c r="M48" s="481" t="s">
        <v>7</v>
      </c>
      <c r="N48" s="481"/>
      <c r="O48" s="144">
        <f>COUNTIF($C$7:$C$46,"ญ")</f>
        <v>21</v>
      </c>
      <c r="P48" s="142"/>
      <c r="Q48" s="146" t="s">
        <v>8</v>
      </c>
      <c r="X48" s="142"/>
      <c r="AA48" s="818"/>
    </row>
    <row r="49" spans="1:27" s="251" customFormat="1" ht="1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8</v>
      </c>
      <c r="F51" s="42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8</v>
      </c>
      <c r="F54" s="42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5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209"/>
      <c r="AA56" s="822"/>
    </row>
    <row r="57" spans="1:27" ht="15" customHeight="1" x14ac:dyDescent="0.5">
      <c r="D57" s="69"/>
      <c r="E57" s="69"/>
    </row>
    <row r="58" spans="1:27" ht="15" customHeight="1" x14ac:dyDescent="0.5">
      <c r="B58" s="211"/>
      <c r="C58" s="212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27" ht="15" customHeight="1" x14ac:dyDescent="0.5">
      <c r="B59" s="211"/>
      <c r="C59" s="212"/>
      <c r="D59" s="213"/>
      <c r="E59" s="213"/>
      <c r="F59" s="213"/>
      <c r="G59" s="210"/>
      <c r="H59" s="210"/>
      <c r="I59" s="210"/>
      <c r="J59" s="210"/>
      <c r="K59" s="210"/>
      <c r="L59" s="210"/>
      <c r="M59" s="210"/>
      <c r="N59" s="210"/>
      <c r="O59" s="210"/>
      <c r="P59" s="210"/>
    </row>
  </sheetData>
  <sortState xmlns:xlrd2="http://schemas.microsoft.com/office/spreadsheetml/2017/richdata2" ref="D27:E46">
    <sortCondition ref="D27:D46"/>
  </sortState>
  <mergeCells count="11">
    <mergeCell ref="H45:J45"/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20" zoomScaleNormal="120" workbookViewId="0">
      <selection activeCell="I63" sqref="I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218" t="s">
        <v>46</v>
      </c>
      <c r="C2" s="215"/>
      <c r="D2" s="216"/>
      <c r="E2" s="217" t="s">
        <v>65</v>
      </c>
      <c r="M2" s="12" t="s">
        <v>47</v>
      </c>
      <c r="R2" s="12" t="str">
        <f>'ยอด ม.5'!B23</f>
        <v xml:space="preserve">นางสาวดวงดาลัด  แสงทอง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219" t="s">
        <v>49</v>
      </c>
      <c r="V4" s="921">
        <f>'ยอด ม.5'!F22</f>
        <v>526</v>
      </c>
      <c r="W4" s="921"/>
    </row>
    <row r="5" spans="1:28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40</v>
      </c>
      <c r="G5" s="952" t="s">
        <v>41</v>
      </c>
      <c r="H5" s="922" t="s">
        <v>3</v>
      </c>
      <c r="I5" s="260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57"/>
      <c r="X5" s="232"/>
    </row>
    <row r="6" spans="1:28" s="79" customFormat="1" ht="18" customHeight="1" x14ac:dyDescent="0.5">
      <c r="A6" s="923"/>
      <c r="B6" s="925"/>
      <c r="C6" s="927"/>
      <c r="D6" s="929"/>
      <c r="E6" s="931"/>
      <c r="F6" s="932"/>
      <c r="G6" s="952"/>
      <c r="H6" s="932"/>
      <c r="I6" s="261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358"/>
      <c r="X6" s="235"/>
    </row>
    <row r="7" spans="1:28" s="2" customFormat="1" ht="15.75" customHeight="1" x14ac:dyDescent="0.5">
      <c r="A7" s="15">
        <v>1</v>
      </c>
      <c r="B7" s="16">
        <v>42174</v>
      </c>
      <c r="C7" s="17" t="s">
        <v>102</v>
      </c>
      <c r="D7" s="18" t="s">
        <v>729</v>
      </c>
      <c r="E7" s="19" t="s">
        <v>730</v>
      </c>
      <c r="F7" s="20"/>
      <c r="G7" s="411" t="s">
        <v>85</v>
      </c>
      <c r="H7" s="20" t="s">
        <v>13</v>
      </c>
      <c r="I7" s="262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59"/>
      <c r="X7" s="23"/>
      <c r="Y7" s="400"/>
    </row>
    <row r="8" spans="1:28" s="2" customFormat="1" ht="16.149999999999999" customHeight="1" x14ac:dyDescent="0.5">
      <c r="A8" s="24">
        <v>2</v>
      </c>
      <c r="B8" s="25">
        <v>42189</v>
      </c>
      <c r="C8" s="26" t="s">
        <v>102</v>
      </c>
      <c r="D8" s="27" t="s">
        <v>731</v>
      </c>
      <c r="E8" s="28" t="s">
        <v>732</v>
      </c>
      <c r="F8" s="24"/>
      <c r="G8" s="412" t="s">
        <v>85</v>
      </c>
      <c r="H8" s="24" t="s">
        <v>14</v>
      </c>
      <c r="I8" s="263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60"/>
      <c r="X8" s="33"/>
      <c r="Y8" s="400"/>
    </row>
    <row r="9" spans="1:28" s="2" customFormat="1" ht="16.149999999999999" customHeight="1" x14ac:dyDescent="0.5">
      <c r="A9" s="24">
        <v>3</v>
      </c>
      <c r="B9" s="25">
        <v>42251</v>
      </c>
      <c r="C9" s="26" t="s">
        <v>102</v>
      </c>
      <c r="D9" s="27" t="s">
        <v>733</v>
      </c>
      <c r="E9" s="28" t="s">
        <v>734</v>
      </c>
      <c r="F9" s="24"/>
      <c r="G9" s="413" t="s">
        <v>85</v>
      </c>
      <c r="H9" s="24" t="s">
        <v>15</v>
      </c>
      <c r="I9" s="263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60"/>
      <c r="X9" s="33"/>
      <c r="Y9" s="400"/>
    </row>
    <row r="10" spans="1:28" s="2" customFormat="1" ht="16.149999999999999" customHeight="1" x14ac:dyDescent="0.5">
      <c r="A10" s="24">
        <v>4</v>
      </c>
      <c r="B10" s="25">
        <v>42342</v>
      </c>
      <c r="C10" s="26" t="s">
        <v>102</v>
      </c>
      <c r="D10" s="27" t="s">
        <v>735</v>
      </c>
      <c r="E10" s="28" t="s">
        <v>736</v>
      </c>
      <c r="F10" s="24"/>
      <c r="G10" s="413" t="s">
        <v>87</v>
      </c>
      <c r="H10" s="24" t="s">
        <v>16</v>
      </c>
      <c r="I10" s="263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60"/>
      <c r="X10" s="33"/>
      <c r="Y10" s="400"/>
      <c r="AB10" s="10"/>
    </row>
    <row r="11" spans="1:28" s="2" customFormat="1" ht="16.149999999999999" customHeight="1" x14ac:dyDescent="0.5">
      <c r="A11" s="34">
        <v>5</v>
      </c>
      <c r="B11" s="35">
        <v>42394</v>
      </c>
      <c r="C11" s="36" t="s">
        <v>102</v>
      </c>
      <c r="D11" s="37" t="s">
        <v>737</v>
      </c>
      <c r="E11" s="38" t="s">
        <v>738</v>
      </c>
      <c r="F11" s="34"/>
      <c r="G11" s="414" t="s">
        <v>87</v>
      </c>
      <c r="H11" s="34" t="s">
        <v>17</v>
      </c>
      <c r="I11" s="264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61"/>
      <c r="X11" s="43"/>
      <c r="Y11" s="400"/>
      <c r="AB11" s="10"/>
    </row>
    <row r="12" spans="1:28" s="2" customFormat="1" ht="16.149999999999999" customHeight="1" x14ac:dyDescent="0.5">
      <c r="A12" s="15">
        <v>6</v>
      </c>
      <c r="B12" s="16">
        <v>42432</v>
      </c>
      <c r="C12" s="17" t="s">
        <v>102</v>
      </c>
      <c r="D12" s="18" t="s">
        <v>739</v>
      </c>
      <c r="E12" s="19" t="s">
        <v>740</v>
      </c>
      <c r="F12" s="20"/>
      <c r="G12" s="411" t="s">
        <v>87</v>
      </c>
      <c r="H12" s="20" t="s">
        <v>13</v>
      </c>
      <c r="I12" s="262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59"/>
      <c r="X12" s="23"/>
      <c r="Y12" s="400"/>
      <c r="AB12" s="10"/>
    </row>
    <row r="13" spans="1:28" s="2" customFormat="1" ht="16.149999999999999" customHeight="1" x14ac:dyDescent="0.5">
      <c r="A13" s="24">
        <v>7</v>
      </c>
      <c r="B13" s="25">
        <v>42441</v>
      </c>
      <c r="C13" s="26" t="s">
        <v>102</v>
      </c>
      <c r="D13" s="27" t="s">
        <v>741</v>
      </c>
      <c r="E13" s="28" t="s">
        <v>742</v>
      </c>
      <c r="F13" s="24"/>
      <c r="G13" s="412" t="s">
        <v>85</v>
      </c>
      <c r="H13" s="24" t="s">
        <v>14</v>
      </c>
      <c r="I13" s="265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62"/>
      <c r="X13" s="82"/>
      <c r="Y13" s="449"/>
      <c r="AB13" s="10"/>
    </row>
    <row r="14" spans="1:28" s="2" customFormat="1" ht="16.149999999999999" customHeight="1" x14ac:dyDescent="0.5">
      <c r="A14" s="24">
        <v>8</v>
      </c>
      <c r="B14" s="25">
        <v>42472</v>
      </c>
      <c r="C14" s="26" t="s">
        <v>102</v>
      </c>
      <c r="D14" s="27" t="s">
        <v>743</v>
      </c>
      <c r="E14" s="28" t="s">
        <v>744</v>
      </c>
      <c r="F14" s="24" t="s">
        <v>120</v>
      </c>
      <c r="G14" s="413" t="s">
        <v>86</v>
      </c>
      <c r="H14" s="24" t="s">
        <v>15</v>
      </c>
      <c r="I14" s="263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60"/>
      <c r="X14" s="33"/>
      <c r="Y14" s="400"/>
      <c r="AB14" s="10"/>
    </row>
    <row r="15" spans="1:28" s="2" customFormat="1" ht="16.149999999999999" customHeight="1" x14ac:dyDescent="0.5">
      <c r="A15" s="24">
        <v>9</v>
      </c>
      <c r="B15" s="25">
        <v>42480</v>
      </c>
      <c r="C15" s="26" t="s">
        <v>102</v>
      </c>
      <c r="D15" s="27" t="s">
        <v>745</v>
      </c>
      <c r="E15" s="28" t="s">
        <v>746</v>
      </c>
      <c r="F15" s="24"/>
      <c r="G15" s="412" t="s">
        <v>85</v>
      </c>
      <c r="H15" s="24" t="s">
        <v>16</v>
      </c>
      <c r="I15" s="263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60"/>
      <c r="X15" s="33"/>
      <c r="Y15" s="400"/>
      <c r="AB15" s="10"/>
    </row>
    <row r="16" spans="1:28" s="2" customFormat="1" ht="16.149999999999999" customHeight="1" x14ac:dyDescent="0.5">
      <c r="A16" s="34">
        <v>10</v>
      </c>
      <c r="B16" s="35">
        <v>42277</v>
      </c>
      <c r="C16" s="36" t="s">
        <v>141</v>
      </c>
      <c r="D16" s="37" t="s">
        <v>747</v>
      </c>
      <c r="E16" s="38" t="s">
        <v>748</v>
      </c>
      <c r="F16" s="34"/>
      <c r="G16" s="415" t="s">
        <v>85</v>
      </c>
      <c r="H16" s="34" t="s">
        <v>17</v>
      </c>
      <c r="I16" s="264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61"/>
      <c r="X16" s="43"/>
      <c r="Y16" s="400"/>
      <c r="AB16" s="10"/>
    </row>
    <row r="17" spans="1:28" s="2" customFormat="1" ht="16.149999999999999" customHeight="1" x14ac:dyDescent="0.5">
      <c r="A17" s="15">
        <v>11</v>
      </c>
      <c r="B17" s="186">
        <v>42279</v>
      </c>
      <c r="C17" s="17" t="s">
        <v>141</v>
      </c>
      <c r="D17" s="18" t="s">
        <v>749</v>
      </c>
      <c r="E17" s="19" t="s">
        <v>750</v>
      </c>
      <c r="F17" s="20"/>
      <c r="G17" s="416" t="s">
        <v>87</v>
      </c>
      <c r="H17" s="20" t="s">
        <v>13</v>
      </c>
      <c r="I17" s="262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59"/>
      <c r="X17" s="23"/>
      <c r="Y17" s="400"/>
      <c r="AB17" s="10"/>
    </row>
    <row r="18" spans="1:28" s="2" customFormat="1" ht="16.149999999999999" customHeight="1" x14ac:dyDescent="0.5">
      <c r="A18" s="24">
        <v>12</v>
      </c>
      <c r="B18" s="172">
        <v>42325</v>
      </c>
      <c r="C18" s="26" t="s">
        <v>141</v>
      </c>
      <c r="D18" s="27" t="s">
        <v>751</v>
      </c>
      <c r="E18" s="28" t="s">
        <v>752</v>
      </c>
      <c r="F18" s="24" t="s">
        <v>120</v>
      </c>
      <c r="G18" s="413" t="s">
        <v>88</v>
      </c>
      <c r="H18" s="24" t="s">
        <v>14</v>
      </c>
      <c r="I18" s="263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60"/>
      <c r="X18" s="33"/>
      <c r="Y18" s="400"/>
      <c r="AB18" s="10"/>
    </row>
    <row r="19" spans="1:28" s="2" customFormat="1" ht="16.149999999999999" customHeight="1" x14ac:dyDescent="0.5">
      <c r="A19" s="24">
        <v>13</v>
      </c>
      <c r="B19" s="409">
        <v>42351</v>
      </c>
      <c r="C19" s="26" t="s">
        <v>141</v>
      </c>
      <c r="D19" s="45" t="s">
        <v>150</v>
      </c>
      <c r="E19" s="28" t="s">
        <v>753</v>
      </c>
      <c r="F19" s="24"/>
      <c r="G19" s="413" t="s">
        <v>88</v>
      </c>
      <c r="H19" s="24" t="s">
        <v>15</v>
      </c>
      <c r="I19" s="263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60"/>
      <c r="X19" s="33"/>
      <c r="Y19" s="400"/>
      <c r="AB19" s="10"/>
    </row>
    <row r="20" spans="1:28" s="2" customFormat="1" ht="16.149999999999999" customHeight="1" x14ac:dyDescent="0.5">
      <c r="A20" s="24">
        <v>14</v>
      </c>
      <c r="B20" s="409">
        <v>42354</v>
      </c>
      <c r="C20" s="26" t="s">
        <v>141</v>
      </c>
      <c r="D20" s="27" t="s">
        <v>754</v>
      </c>
      <c r="E20" s="28" t="s">
        <v>755</v>
      </c>
      <c r="F20" s="24"/>
      <c r="G20" s="413" t="s">
        <v>88</v>
      </c>
      <c r="H20" s="24" t="s">
        <v>16</v>
      </c>
      <c r="I20" s="263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60"/>
      <c r="X20" s="33"/>
      <c r="Y20" s="400"/>
      <c r="AB20" s="10"/>
    </row>
    <row r="21" spans="1:28" s="2" customFormat="1" ht="16.149999999999999" customHeight="1" x14ac:dyDescent="0.5">
      <c r="A21" s="34">
        <v>15</v>
      </c>
      <c r="B21" s="179">
        <v>42357</v>
      </c>
      <c r="C21" s="36" t="s">
        <v>141</v>
      </c>
      <c r="D21" s="37" t="s">
        <v>756</v>
      </c>
      <c r="E21" s="38" t="s">
        <v>757</v>
      </c>
      <c r="F21" s="34"/>
      <c r="G21" s="415" t="s">
        <v>86</v>
      </c>
      <c r="H21" s="34" t="s">
        <v>17</v>
      </c>
      <c r="I21" s="264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61"/>
      <c r="X21" s="43"/>
      <c r="Y21" s="400"/>
      <c r="AB21" s="10"/>
    </row>
    <row r="22" spans="1:28" s="2" customFormat="1" ht="16.149999999999999" customHeight="1" x14ac:dyDescent="0.5">
      <c r="A22" s="15">
        <v>16</v>
      </c>
      <c r="B22" s="25">
        <v>42365</v>
      </c>
      <c r="C22" s="26" t="s">
        <v>141</v>
      </c>
      <c r="D22" s="27" t="s">
        <v>758</v>
      </c>
      <c r="E22" s="28" t="s">
        <v>759</v>
      </c>
      <c r="F22" s="24"/>
      <c r="G22" s="15" t="s">
        <v>86</v>
      </c>
      <c r="H22" s="24" t="s">
        <v>13</v>
      </c>
      <c r="I22" s="262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59"/>
      <c r="X22" s="23"/>
      <c r="Y22" s="400"/>
      <c r="AB22" s="10"/>
    </row>
    <row r="23" spans="1:28" s="2" customFormat="1" ht="16.149999999999999" customHeight="1" x14ac:dyDescent="0.5">
      <c r="A23" s="24">
        <v>17</v>
      </c>
      <c r="B23" s="25">
        <v>42372</v>
      </c>
      <c r="C23" s="26" t="s">
        <v>141</v>
      </c>
      <c r="D23" s="27" t="s">
        <v>760</v>
      </c>
      <c r="E23" s="28" t="s">
        <v>761</v>
      </c>
      <c r="F23" s="24"/>
      <c r="G23" s="417" t="s">
        <v>88</v>
      </c>
      <c r="H23" s="24" t="s">
        <v>14</v>
      </c>
      <c r="I23" s="503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60"/>
      <c r="X23" s="33"/>
      <c r="Y23" s="400"/>
      <c r="AB23" s="10"/>
    </row>
    <row r="24" spans="1:28" s="2" customFormat="1" ht="16.149999999999999" customHeight="1" x14ac:dyDescent="0.5">
      <c r="A24" s="24">
        <v>18</v>
      </c>
      <c r="B24" s="355">
        <v>42399</v>
      </c>
      <c r="C24" s="26" t="s">
        <v>141</v>
      </c>
      <c r="D24" s="27" t="s">
        <v>762</v>
      </c>
      <c r="E24" s="28" t="s">
        <v>763</v>
      </c>
      <c r="F24" s="24"/>
      <c r="G24" s="413" t="s">
        <v>88</v>
      </c>
      <c r="H24" s="24" t="s">
        <v>15</v>
      </c>
      <c r="I24" s="263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60"/>
      <c r="X24" s="33"/>
      <c r="Y24" s="400"/>
      <c r="AB24" s="10"/>
    </row>
    <row r="25" spans="1:28" s="2" customFormat="1" ht="16.149999999999999" customHeight="1" x14ac:dyDescent="0.5">
      <c r="A25" s="24">
        <v>19</v>
      </c>
      <c r="B25" s="355">
        <v>42401</v>
      </c>
      <c r="C25" s="26" t="s">
        <v>141</v>
      </c>
      <c r="D25" s="27" t="s">
        <v>764</v>
      </c>
      <c r="E25" s="28" t="s">
        <v>765</v>
      </c>
      <c r="F25" s="24"/>
      <c r="G25" s="413" t="s">
        <v>85</v>
      </c>
      <c r="H25" s="24" t="s">
        <v>16</v>
      </c>
      <c r="I25" s="263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60"/>
      <c r="X25" s="33"/>
      <c r="Y25" s="400"/>
      <c r="AB25" s="10"/>
    </row>
    <row r="26" spans="1:28" s="2" customFormat="1" ht="16.350000000000001" customHeight="1" x14ac:dyDescent="0.5">
      <c r="A26" s="346">
        <v>20</v>
      </c>
      <c r="B26" s="376">
        <v>42402</v>
      </c>
      <c r="C26" s="377" t="s">
        <v>141</v>
      </c>
      <c r="D26" s="387" t="s">
        <v>766</v>
      </c>
      <c r="E26" s="388" t="s">
        <v>221</v>
      </c>
      <c r="F26" s="389"/>
      <c r="G26" s="415" t="s">
        <v>86</v>
      </c>
      <c r="H26" s="389" t="s">
        <v>17</v>
      </c>
      <c r="I26" s="264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64"/>
      <c r="X26" s="43"/>
      <c r="Y26" s="400"/>
      <c r="AB26" s="10"/>
    </row>
    <row r="27" spans="1:28" s="2" customFormat="1" ht="16.149999999999999" customHeight="1" x14ac:dyDescent="0.5">
      <c r="A27" s="61">
        <v>21</v>
      </c>
      <c r="B27" s="270">
        <v>42407</v>
      </c>
      <c r="C27" s="46" t="s">
        <v>141</v>
      </c>
      <c r="D27" s="47" t="s">
        <v>767</v>
      </c>
      <c r="E27" s="48" t="s">
        <v>768</v>
      </c>
      <c r="F27" s="269"/>
      <c r="G27" s="417" t="s">
        <v>86</v>
      </c>
      <c r="H27" s="269" t="s">
        <v>13</v>
      </c>
      <c r="I27" s="266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63"/>
      <c r="X27" s="23"/>
      <c r="Y27" s="400"/>
      <c r="AB27" s="10"/>
    </row>
    <row r="28" spans="1:28" s="2" customFormat="1" ht="16.149999999999999" customHeight="1" x14ac:dyDescent="0.5">
      <c r="A28" s="61">
        <v>22</v>
      </c>
      <c r="B28" s="344">
        <v>42413</v>
      </c>
      <c r="C28" s="237" t="s">
        <v>141</v>
      </c>
      <c r="D28" s="238" t="s">
        <v>660</v>
      </c>
      <c r="E28" s="239" t="s">
        <v>769</v>
      </c>
      <c r="F28" s="351" t="s">
        <v>120</v>
      </c>
      <c r="G28" s="413" t="s">
        <v>86</v>
      </c>
      <c r="H28" s="351" t="s">
        <v>14</v>
      </c>
      <c r="I28" s="266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63"/>
      <c r="X28" s="345"/>
      <c r="Y28" s="400"/>
      <c r="AB28" s="10"/>
    </row>
    <row r="29" spans="1:28" s="2" customFormat="1" ht="16.149999999999999" customHeight="1" x14ac:dyDescent="0.5">
      <c r="A29" s="240">
        <v>23</v>
      </c>
      <c r="B29" s="25">
        <v>42414</v>
      </c>
      <c r="C29" s="53" t="s">
        <v>141</v>
      </c>
      <c r="D29" s="27" t="s">
        <v>496</v>
      </c>
      <c r="E29" s="28" t="s">
        <v>770</v>
      </c>
      <c r="F29" s="24"/>
      <c r="G29" s="413" t="s">
        <v>86</v>
      </c>
      <c r="H29" s="24" t="s">
        <v>15</v>
      </c>
      <c r="I29" s="266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63"/>
      <c r="X29" s="345"/>
      <c r="Y29" s="400"/>
      <c r="AB29" s="10"/>
    </row>
    <row r="30" spans="1:28" s="2" customFormat="1" ht="16.149999999999999" customHeight="1" x14ac:dyDescent="0.5">
      <c r="A30" s="24">
        <v>24</v>
      </c>
      <c r="B30" s="355">
        <v>42415</v>
      </c>
      <c r="C30" s="26" t="s">
        <v>141</v>
      </c>
      <c r="D30" s="54" t="s">
        <v>771</v>
      </c>
      <c r="E30" s="55" t="s">
        <v>772</v>
      </c>
      <c r="F30" s="24"/>
      <c r="G30" s="413" t="s">
        <v>87</v>
      </c>
      <c r="H30" s="24" t="s">
        <v>16</v>
      </c>
      <c r="I30" s="263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60"/>
      <c r="X30" s="33"/>
      <c r="Y30" s="400"/>
    </row>
    <row r="31" spans="1:28" s="2" customFormat="1" ht="16.149999999999999" customHeight="1" x14ac:dyDescent="0.5">
      <c r="A31" s="34">
        <v>25</v>
      </c>
      <c r="B31" s="376">
        <v>42444</v>
      </c>
      <c r="C31" s="377" t="s">
        <v>141</v>
      </c>
      <c r="D31" s="378" t="s">
        <v>773</v>
      </c>
      <c r="E31" s="379" t="s">
        <v>774</v>
      </c>
      <c r="F31" s="346"/>
      <c r="G31" s="418" t="s">
        <v>85</v>
      </c>
      <c r="H31" s="346" t="s">
        <v>17</v>
      </c>
      <c r="I31" s="264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64"/>
      <c r="X31" s="63"/>
      <c r="Y31" s="400"/>
    </row>
    <row r="32" spans="1:28" s="2" customFormat="1" ht="16.149999999999999" customHeight="1" x14ac:dyDescent="0.5">
      <c r="A32" s="61">
        <v>26</v>
      </c>
      <c r="B32" s="270">
        <v>42445</v>
      </c>
      <c r="C32" s="46" t="s">
        <v>141</v>
      </c>
      <c r="D32" s="59" t="s">
        <v>414</v>
      </c>
      <c r="E32" s="60" t="s">
        <v>775</v>
      </c>
      <c r="F32" s="61"/>
      <c r="G32" s="411" t="s">
        <v>86</v>
      </c>
      <c r="H32" s="61" t="s">
        <v>13</v>
      </c>
      <c r="I32" s="507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59"/>
      <c r="X32" s="23"/>
      <c r="Y32" s="400"/>
      <c r="AB32" s="10"/>
    </row>
    <row r="33" spans="1:30" s="2" customFormat="1" ht="16.149999999999999" customHeight="1" x14ac:dyDescent="0.5">
      <c r="A33" s="61">
        <v>27</v>
      </c>
      <c r="B33" s="270">
        <v>42456</v>
      </c>
      <c r="C33" s="46" t="s">
        <v>141</v>
      </c>
      <c r="D33" s="59" t="s">
        <v>776</v>
      </c>
      <c r="E33" s="60" t="s">
        <v>777</v>
      </c>
      <c r="F33" s="269"/>
      <c r="G33" s="413" t="s">
        <v>86</v>
      </c>
      <c r="H33" s="269" t="s">
        <v>14</v>
      </c>
      <c r="I33" s="507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63"/>
      <c r="X33" s="345"/>
      <c r="Y33" s="400"/>
      <c r="AB33" s="10"/>
    </row>
    <row r="34" spans="1:30" s="2" customFormat="1" ht="16.149999999999999" customHeight="1" x14ac:dyDescent="0.5">
      <c r="A34" s="61">
        <v>28</v>
      </c>
      <c r="B34" s="25">
        <v>42461</v>
      </c>
      <c r="C34" s="26" t="s">
        <v>141</v>
      </c>
      <c r="D34" s="27" t="s">
        <v>778</v>
      </c>
      <c r="E34" s="28" t="s">
        <v>779</v>
      </c>
      <c r="F34" s="24"/>
      <c r="G34" s="413" t="s">
        <v>87</v>
      </c>
      <c r="H34" s="24" t="s">
        <v>15</v>
      </c>
      <c r="I34" s="484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63"/>
      <c r="X34" s="345"/>
      <c r="Y34" s="400"/>
      <c r="AB34" s="10"/>
    </row>
    <row r="35" spans="1:30" s="2" customFormat="1" ht="16.149999999999999" customHeight="1" x14ac:dyDescent="0.5">
      <c r="A35" s="24">
        <v>29</v>
      </c>
      <c r="B35" s="355">
        <v>42491</v>
      </c>
      <c r="C35" s="26" t="s">
        <v>141</v>
      </c>
      <c r="D35" s="27" t="s">
        <v>581</v>
      </c>
      <c r="E35" s="28" t="s">
        <v>780</v>
      </c>
      <c r="F35" s="24"/>
      <c r="G35" s="413" t="s">
        <v>85</v>
      </c>
      <c r="H35" s="24" t="s">
        <v>16</v>
      </c>
      <c r="I35" s="263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60"/>
      <c r="X35" s="33"/>
      <c r="Y35" s="400"/>
      <c r="AB35" s="10"/>
    </row>
    <row r="36" spans="1:30" s="2" customFormat="1" ht="16.149999999999999" customHeight="1" x14ac:dyDescent="0.5">
      <c r="A36" s="34">
        <v>30</v>
      </c>
      <c r="B36" s="35">
        <v>42499</v>
      </c>
      <c r="C36" s="36" t="s">
        <v>141</v>
      </c>
      <c r="D36" s="37" t="s">
        <v>781</v>
      </c>
      <c r="E36" s="38" t="s">
        <v>782</v>
      </c>
      <c r="F36" s="34"/>
      <c r="G36" s="415" t="s">
        <v>88</v>
      </c>
      <c r="H36" s="34" t="s">
        <v>17</v>
      </c>
      <c r="I36" s="264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64"/>
      <c r="X36" s="63"/>
      <c r="Y36" s="400"/>
      <c r="AB36" s="10"/>
    </row>
    <row r="37" spans="1:30" s="2" customFormat="1" ht="16.149999999999999" customHeight="1" x14ac:dyDescent="0.5">
      <c r="A37" s="61">
        <v>31</v>
      </c>
      <c r="B37" s="430">
        <v>42500</v>
      </c>
      <c r="C37" s="46" t="s">
        <v>141</v>
      </c>
      <c r="D37" s="59" t="s">
        <v>783</v>
      </c>
      <c r="E37" s="60" t="s">
        <v>784</v>
      </c>
      <c r="F37" s="61"/>
      <c r="G37" s="417" t="s">
        <v>85</v>
      </c>
      <c r="H37" s="61" t="s">
        <v>13</v>
      </c>
      <c r="I37" s="268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59"/>
      <c r="X37" s="23"/>
      <c r="Y37" s="400"/>
      <c r="AB37" s="10"/>
    </row>
    <row r="38" spans="1:30" s="2" customFormat="1" ht="16.350000000000001" customHeight="1" x14ac:dyDescent="0.5">
      <c r="A38" s="61">
        <v>32</v>
      </c>
      <c r="B38" s="430">
        <v>42507</v>
      </c>
      <c r="C38" s="46" t="s">
        <v>141</v>
      </c>
      <c r="D38" s="59" t="s">
        <v>785</v>
      </c>
      <c r="E38" s="60" t="s">
        <v>786</v>
      </c>
      <c r="F38" s="61"/>
      <c r="G38" s="412" t="s">
        <v>86</v>
      </c>
      <c r="H38" s="61" t="s">
        <v>14</v>
      </c>
      <c r="I38" s="267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63"/>
      <c r="X38" s="345"/>
      <c r="Y38" s="400"/>
      <c r="AA38" s="447" t="s">
        <v>81</v>
      </c>
      <c r="AB38" s="10"/>
      <c r="AD38" s="448">
        <v>44669</v>
      </c>
    </row>
    <row r="39" spans="1:30" s="2" customFormat="1" ht="16.149999999999999" customHeight="1" x14ac:dyDescent="0.5">
      <c r="A39" s="61">
        <v>33</v>
      </c>
      <c r="B39" s="407">
        <v>42536</v>
      </c>
      <c r="C39" s="26" t="s">
        <v>141</v>
      </c>
      <c r="D39" s="27" t="s">
        <v>787</v>
      </c>
      <c r="E39" s="28" t="s">
        <v>788</v>
      </c>
      <c r="F39" s="24"/>
      <c r="G39" s="413" t="s">
        <v>85</v>
      </c>
      <c r="H39" s="24" t="s">
        <v>15</v>
      </c>
      <c r="I39" s="267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63"/>
      <c r="X39" s="345"/>
      <c r="Y39" s="400"/>
    </row>
    <row r="40" spans="1:30" s="2" customFormat="1" ht="16.149999999999999" customHeight="1" x14ac:dyDescent="0.5">
      <c r="A40" s="24">
        <v>34</v>
      </c>
      <c r="B40" s="431">
        <v>42539</v>
      </c>
      <c r="C40" s="26" t="s">
        <v>141</v>
      </c>
      <c r="D40" s="27" t="s">
        <v>789</v>
      </c>
      <c r="E40" s="28" t="s">
        <v>790</v>
      </c>
      <c r="F40" s="24"/>
      <c r="G40" s="413" t="s">
        <v>88</v>
      </c>
      <c r="H40" s="24" t="s">
        <v>16</v>
      </c>
      <c r="I40" s="263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60"/>
      <c r="X40" s="33"/>
      <c r="Y40" s="400"/>
    </row>
    <row r="41" spans="1:30" s="2" customFormat="1" ht="16.149999999999999" customHeight="1" x14ac:dyDescent="0.5">
      <c r="A41" s="34">
        <v>35</v>
      </c>
      <c r="B41" s="405">
        <v>42577</v>
      </c>
      <c r="C41" s="36" t="s">
        <v>141</v>
      </c>
      <c r="D41" s="37" t="s">
        <v>791</v>
      </c>
      <c r="E41" s="38" t="s">
        <v>792</v>
      </c>
      <c r="F41" s="34"/>
      <c r="G41" s="418" t="s">
        <v>86</v>
      </c>
      <c r="H41" s="34" t="s">
        <v>17</v>
      </c>
      <c r="I41" s="264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64"/>
      <c r="X41" s="63"/>
      <c r="Y41" s="400"/>
      <c r="AB41" s="10"/>
    </row>
    <row r="42" spans="1:30" s="2" customFormat="1" ht="16.149999999999999" customHeight="1" x14ac:dyDescent="0.5">
      <c r="A42" s="15">
        <v>36</v>
      </c>
      <c r="B42" s="410">
        <v>43263</v>
      </c>
      <c r="C42" s="17" t="s">
        <v>141</v>
      </c>
      <c r="D42" s="18" t="s">
        <v>793</v>
      </c>
      <c r="E42" s="19" t="s">
        <v>794</v>
      </c>
      <c r="F42" s="15"/>
      <c r="G42" s="411" t="s">
        <v>88</v>
      </c>
      <c r="H42" s="15" t="s">
        <v>13</v>
      </c>
      <c r="I42" s="268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59"/>
      <c r="X42" s="23"/>
      <c r="Y42" s="400"/>
      <c r="AB42" s="10"/>
    </row>
    <row r="43" spans="1:30" s="2" customFormat="1" ht="16.149999999999999" customHeight="1" x14ac:dyDescent="0.5">
      <c r="A43" s="61">
        <v>37</v>
      </c>
      <c r="B43" s="433">
        <v>44443</v>
      </c>
      <c r="C43" s="46" t="s">
        <v>141</v>
      </c>
      <c r="D43" s="59" t="s">
        <v>795</v>
      </c>
      <c r="E43" s="60" t="s">
        <v>796</v>
      </c>
      <c r="F43" s="61" t="s">
        <v>120</v>
      </c>
      <c r="G43" s="413" t="s">
        <v>88</v>
      </c>
      <c r="H43" s="61" t="s">
        <v>14</v>
      </c>
      <c r="I43" s="267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63"/>
      <c r="X43" s="345"/>
      <c r="Y43" s="400"/>
      <c r="AB43" s="10"/>
    </row>
    <row r="44" spans="1:30" s="2" customFormat="1" ht="16.149999999999999" customHeight="1" x14ac:dyDescent="0.5">
      <c r="A44" s="61">
        <v>38</v>
      </c>
      <c r="B44" s="430">
        <v>44444</v>
      </c>
      <c r="C44" s="46" t="s">
        <v>141</v>
      </c>
      <c r="D44" s="59" t="s">
        <v>797</v>
      </c>
      <c r="E44" s="60" t="s">
        <v>798</v>
      </c>
      <c r="F44" s="61" t="s">
        <v>120</v>
      </c>
      <c r="G44" s="413" t="s">
        <v>85</v>
      </c>
      <c r="H44" s="61" t="s">
        <v>15</v>
      </c>
      <c r="I44" s="267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63"/>
      <c r="X44" s="345"/>
      <c r="Y44" s="400"/>
      <c r="AB44" s="10"/>
    </row>
    <row r="45" spans="1:30" s="2" customFormat="1" ht="16.149999999999999" customHeight="1" x14ac:dyDescent="0.5">
      <c r="A45" s="24">
        <v>39</v>
      </c>
      <c r="B45" s="407">
        <v>44445</v>
      </c>
      <c r="C45" s="26" t="s">
        <v>141</v>
      </c>
      <c r="D45" s="27" t="s">
        <v>799</v>
      </c>
      <c r="E45" s="28" t="s">
        <v>800</v>
      </c>
      <c r="F45" s="24" t="s">
        <v>120</v>
      </c>
      <c r="G45" s="413" t="s">
        <v>85</v>
      </c>
      <c r="H45" s="24" t="s">
        <v>16</v>
      </c>
      <c r="I45" s="263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60"/>
      <c r="X45" s="33"/>
      <c r="Y45" s="400"/>
      <c r="AB45" s="10"/>
    </row>
    <row r="46" spans="1:30" s="2" customFormat="1" ht="16.149999999999999" customHeight="1" x14ac:dyDescent="0.5">
      <c r="A46" s="34">
        <v>40</v>
      </c>
      <c r="B46" s="408">
        <v>44446</v>
      </c>
      <c r="C46" s="36" t="s">
        <v>141</v>
      </c>
      <c r="D46" s="37" t="s">
        <v>801</v>
      </c>
      <c r="E46" s="38" t="s">
        <v>802</v>
      </c>
      <c r="F46" s="34" t="s">
        <v>120</v>
      </c>
      <c r="G46" s="415" t="s">
        <v>85</v>
      </c>
      <c r="H46" s="34" t="s">
        <v>17</v>
      </c>
      <c r="I46" s="264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64"/>
      <c r="X46" s="63"/>
      <c r="Y46" s="400"/>
      <c r="AB46" s="10"/>
    </row>
    <row r="47" spans="1:30" s="2" customFormat="1" ht="6" customHeight="1" x14ac:dyDescent="0.5">
      <c r="A47" s="65"/>
      <c r="B47" s="401"/>
      <c r="C47" s="402"/>
      <c r="D47" s="403"/>
      <c r="E47" s="404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400"/>
      <c r="Y47" s="400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422">
        <f>COUNTIF($C$7:$C$46,"ช")</f>
        <v>9</v>
      </c>
      <c r="I48" s="390" t="s">
        <v>6</v>
      </c>
      <c r="J48" s="65"/>
      <c r="K48" s="390" t="s">
        <v>7</v>
      </c>
      <c r="L48" s="390"/>
      <c r="M48" s="65">
        <f>COUNTIF($C$7:$C$46,"ญ")</f>
        <v>31</v>
      </c>
      <c r="N48" s="64"/>
      <c r="O48" s="67" t="s">
        <v>8</v>
      </c>
      <c r="X48" s="64"/>
      <c r="Y48" s="64"/>
    </row>
    <row r="49" spans="1:25" s="251" customFormat="1" ht="16.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COUNTIF($H$7:$H$46,"แดง")</f>
        <v>8</v>
      </c>
      <c r="F50" s="246"/>
      <c r="G50" s="246" t="s">
        <v>85</v>
      </c>
      <c r="H50" s="246">
        <f>COUNTIF($G$7:$G$46,"อังกฤษ")</f>
        <v>14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COUNTIF($H$7:$H$46,"เหลือง")</f>
        <v>8</v>
      </c>
      <c r="F51" s="246"/>
      <c r="G51" s="246" t="s">
        <v>86</v>
      </c>
      <c r="H51" s="246">
        <f>COUNTIF($G$7:$G$46,"ฝรั่งเศส")</f>
        <v>11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COUNTIF($H$7:$H$46,"น้ำเงิน")</f>
        <v>8</v>
      </c>
      <c r="F52" s="246"/>
      <c r="G52" s="246" t="s">
        <v>88</v>
      </c>
      <c r="H52" s="246">
        <f>COUNTIF($G$7:$G$46,"จีน")</f>
        <v>9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COUNTIF($H$7:$H$46,"ม่วง")</f>
        <v>8</v>
      </c>
      <c r="F53" s="246"/>
      <c r="G53" s="246" t="s">
        <v>87</v>
      </c>
      <c r="H53" s="246">
        <f>COUNTIF($G$7:$G$46,"ญี่ปุ่น")</f>
        <v>6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COUNTIF($H$7:$H$46,"ฟ้า")</f>
        <v>8</v>
      </c>
      <c r="F54" s="24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6.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zoomScale="120" zoomScaleNormal="120" workbookViewId="0">
      <selection activeCell="AB7" sqref="AB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828" customWidth="1"/>
    <col min="28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814"/>
    </row>
    <row r="2" spans="1:40" s="12" customFormat="1" ht="18" customHeight="1" x14ac:dyDescent="0.5">
      <c r="B2" s="218" t="s">
        <v>46</v>
      </c>
      <c r="C2" s="215"/>
      <c r="D2" s="216"/>
      <c r="E2" s="217" t="s">
        <v>66</v>
      </c>
      <c r="L2" s="12" t="s">
        <v>47</v>
      </c>
      <c r="Q2" s="12" t="str">
        <f>'ยอด ม.5'!B25</f>
        <v>............-.............</v>
      </c>
      <c r="AA2" s="814"/>
    </row>
    <row r="3" spans="1:40" s="13" customFormat="1" ht="17.25" customHeight="1" x14ac:dyDescent="0.5">
      <c r="A3" s="14" t="s">
        <v>1058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219" t="s">
        <v>49</v>
      </c>
      <c r="W4" s="921">
        <f>'ยอด ม.5'!F24</f>
        <v>527</v>
      </c>
      <c r="X4" s="921"/>
      <c r="AA4" s="815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41</v>
      </c>
      <c r="G5" s="922" t="s">
        <v>3</v>
      </c>
      <c r="H5" s="260"/>
      <c r="I5" s="260"/>
      <c r="J5" s="260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31"/>
      <c r="X5" s="419"/>
      <c r="Y5" s="232"/>
      <c r="AA5" s="825"/>
      <c r="AB5" s="702"/>
      <c r="AC5" s="70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932"/>
      <c r="H6" s="261"/>
      <c r="I6" s="261"/>
      <c r="J6" s="261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234"/>
      <c r="X6" s="420"/>
      <c r="Y6" s="235"/>
      <c r="AA6" s="825"/>
      <c r="AB6" s="702"/>
      <c r="AC6" s="702"/>
    </row>
    <row r="7" spans="1:40" s="2" customFormat="1" ht="15.75" customHeight="1" x14ac:dyDescent="0.5">
      <c r="A7" s="15">
        <v>1</v>
      </c>
      <c r="B7" s="16">
        <v>42180</v>
      </c>
      <c r="C7" s="17" t="s">
        <v>102</v>
      </c>
      <c r="D7" s="18" t="s">
        <v>803</v>
      </c>
      <c r="E7" s="19" t="s">
        <v>804</v>
      </c>
      <c r="F7" s="15" t="s">
        <v>86</v>
      </c>
      <c r="G7" s="169" t="s">
        <v>13</v>
      </c>
      <c r="H7" s="262"/>
      <c r="I7" s="262"/>
      <c r="J7" s="262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52"/>
      <c r="Y7" s="23"/>
      <c r="AA7" s="826"/>
      <c r="AB7" s="703"/>
      <c r="AC7" s="703"/>
    </row>
    <row r="8" spans="1:40" s="2" customFormat="1" ht="16.149999999999999" customHeight="1" x14ac:dyDescent="0.5">
      <c r="A8" s="24">
        <v>2</v>
      </c>
      <c r="B8" s="25">
        <v>42338</v>
      </c>
      <c r="C8" s="26" t="s">
        <v>102</v>
      </c>
      <c r="D8" s="27" t="s">
        <v>805</v>
      </c>
      <c r="E8" s="28" t="s">
        <v>806</v>
      </c>
      <c r="F8" s="24" t="s">
        <v>85</v>
      </c>
      <c r="G8" s="176" t="s">
        <v>15</v>
      </c>
      <c r="H8" s="263"/>
      <c r="I8" s="263"/>
      <c r="J8" s="263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826"/>
      <c r="AB8" s="703"/>
      <c r="AC8" s="703"/>
    </row>
    <row r="9" spans="1:40" s="2" customFormat="1" ht="16.149999999999999" customHeight="1" x14ac:dyDescent="0.5">
      <c r="A9" s="24">
        <v>3</v>
      </c>
      <c r="B9" s="25">
        <v>42343</v>
      </c>
      <c r="C9" s="26" t="s">
        <v>102</v>
      </c>
      <c r="D9" s="27" t="s">
        <v>807</v>
      </c>
      <c r="E9" s="28" t="s">
        <v>808</v>
      </c>
      <c r="F9" s="24" t="s">
        <v>85</v>
      </c>
      <c r="G9" s="176" t="s">
        <v>16</v>
      </c>
      <c r="H9" s="263"/>
      <c r="I9" s="263"/>
      <c r="J9" s="263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826"/>
      <c r="AB9" s="703"/>
      <c r="AC9" s="703"/>
    </row>
    <row r="10" spans="1:40" s="2" customFormat="1" ht="16.149999999999999" customHeight="1" x14ac:dyDescent="0.5">
      <c r="A10" s="24">
        <v>4</v>
      </c>
      <c r="B10" s="25">
        <v>42422</v>
      </c>
      <c r="C10" s="26" t="s">
        <v>102</v>
      </c>
      <c r="D10" s="27" t="s">
        <v>130</v>
      </c>
      <c r="E10" s="28" t="s">
        <v>809</v>
      </c>
      <c r="F10" s="24" t="s">
        <v>87</v>
      </c>
      <c r="G10" s="176" t="s">
        <v>17</v>
      </c>
      <c r="H10" s="263"/>
      <c r="I10" s="263"/>
      <c r="J10" s="263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826"/>
      <c r="AB10" s="704"/>
      <c r="AC10" s="703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42469</v>
      </c>
      <c r="C11" s="36" t="s">
        <v>102</v>
      </c>
      <c r="D11" s="37" t="s">
        <v>810</v>
      </c>
      <c r="E11" s="38" t="s">
        <v>811</v>
      </c>
      <c r="F11" s="348" t="s">
        <v>87</v>
      </c>
      <c r="G11" s="183" t="s">
        <v>14</v>
      </c>
      <c r="H11" s="264"/>
      <c r="I11" s="264"/>
      <c r="J11" s="264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421"/>
      <c r="Y11" s="43"/>
      <c r="AA11" s="826"/>
      <c r="AB11" s="704"/>
      <c r="AC11" s="703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42509</v>
      </c>
      <c r="C12" s="17" t="s">
        <v>102</v>
      </c>
      <c r="D12" s="18" t="s">
        <v>182</v>
      </c>
      <c r="E12" s="19" t="s">
        <v>812</v>
      </c>
      <c r="F12" s="15" t="s">
        <v>87</v>
      </c>
      <c r="G12" s="169" t="s">
        <v>15</v>
      </c>
      <c r="H12" s="262"/>
      <c r="I12" s="262"/>
      <c r="J12" s="262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52"/>
      <c r="Y12" s="23"/>
      <c r="AA12" s="826"/>
      <c r="AB12" s="704"/>
      <c r="AC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42512</v>
      </c>
      <c r="C13" s="26" t="s">
        <v>102</v>
      </c>
      <c r="D13" s="27" t="s">
        <v>624</v>
      </c>
      <c r="E13" s="28" t="s">
        <v>813</v>
      </c>
      <c r="F13" s="62" t="s">
        <v>88</v>
      </c>
      <c r="G13" s="176" t="s">
        <v>16</v>
      </c>
      <c r="H13" s="263"/>
      <c r="I13" s="263"/>
      <c r="J13" s="263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82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42517</v>
      </c>
      <c r="C14" s="26" t="s">
        <v>102</v>
      </c>
      <c r="D14" s="27" t="s">
        <v>814</v>
      </c>
      <c r="E14" s="28" t="s">
        <v>815</v>
      </c>
      <c r="F14" s="24" t="s">
        <v>88</v>
      </c>
      <c r="G14" s="176" t="s">
        <v>17</v>
      </c>
      <c r="H14" s="263"/>
      <c r="I14" s="263"/>
      <c r="J14" s="263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827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42520</v>
      </c>
      <c r="C15" s="26" t="s">
        <v>102</v>
      </c>
      <c r="D15" s="27" t="s">
        <v>114</v>
      </c>
      <c r="E15" s="28" t="s">
        <v>816</v>
      </c>
      <c r="F15" s="24" t="s">
        <v>86</v>
      </c>
      <c r="G15" s="176" t="s">
        <v>13</v>
      </c>
      <c r="H15" s="263"/>
      <c r="I15" s="263"/>
      <c r="J15" s="263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827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42558</v>
      </c>
      <c r="C16" s="36" t="s">
        <v>102</v>
      </c>
      <c r="D16" s="37" t="s">
        <v>817</v>
      </c>
      <c r="E16" s="38" t="s">
        <v>818</v>
      </c>
      <c r="F16" s="34" t="s">
        <v>85</v>
      </c>
      <c r="G16" s="183" t="s">
        <v>14</v>
      </c>
      <c r="H16" s="264"/>
      <c r="I16" s="264"/>
      <c r="J16" s="264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1"/>
      <c r="Y16" s="43"/>
      <c r="AA16" s="82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406">
        <v>44447</v>
      </c>
      <c r="C17" s="17" t="s">
        <v>102</v>
      </c>
      <c r="D17" s="18" t="s">
        <v>624</v>
      </c>
      <c r="E17" s="19" t="s">
        <v>819</v>
      </c>
      <c r="F17" s="15" t="s">
        <v>86</v>
      </c>
      <c r="G17" s="169" t="s">
        <v>15</v>
      </c>
      <c r="H17" s="262"/>
      <c r="I17" s="262"/>
      <c r="J17" s="262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52"/>
      <c r="Y17" s="23"/>
      <c r="AA17" s="827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44448</v>
      </c>
      <c r="C18" s="26" t="s">
        <v>102</v>
      </c>
      <c r="D18" s="27" t="s">
        <v>550</v>
      </c>
      <c r="E18" s="28" t="s">
        <v>820</v>
      </c>
      <c r="F18" s="269" t="s">
        <v>87</v>
      </c>
      <c r="G18" s="176" t="s">
        <v>16</v>
      </c>
      <c r="H18" s="263"/>
      <c r="I18" s="263"/>
      <c r="J18" s="263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82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44449</v>
      </c>
      <c r="C19" s="26" t="s">
        <v>102</v>
      </c>
      <c r="D19" s="45" t="s">
        <v>821</v>
      </c>
      <c r="E19" s="28" t="s">
        <v>822</v>
      </c>
      <c r="F19" s="24" t="s">
        <v>85</v>
      </c>
      <c r="G19" s="176" t="s">
        <v>17</v>
      </c>
      <c r="H19" s="263"/>
      <c r="I19" s="263"/>
      <c r="J19" s="263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82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7">
        <v>44450</v>
      </c>
      <c r="C20" s="26" t="s">
        <v>102</v>
      </c>
      <c r="D20" s="27" t="s">
        <v>823</v>
      </c>
      <c r="E20" s="28" t="s">
        <v>824</v>
      </c>
      <c r="F20" s="24" t="s">
        <v>88</v>
      </c>
      <c r="G20" s="176" t="s">
        <v>13</v>
      </c>
      <c r="H20" s="263"/>
      <c r="I20" s="263"/>
      <c r="J20" s="263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82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44451</v>
      </c>
      <c r="C21" s="36" t="s">
        <v>102</v>
      </c>
      <c r="D21" s="37" t="s">
        <v>825</v>
      </c>
      <c r="E21" s="38" t="s">
        <v>826</v>
      </c>
      <c r="F21" s="34" t="s">
        <v>86</v>
      </c>
      <c r="G21" s="183" t="s">
        <v>14</v>
      </c>
      <c r="H21" s="264"/>
      <c r="I21" s="264"/>
      <c r="J21" s="264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827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42315</v>
      </c>
      <c r="C22" s="17" t="s">
        <v>141</v>
      </c>
      <c r="D22" s="18" t="s">
        <v>827</v>
      </c>
      <c r="E22" s="19" t="s">
        <v>828</v>
      </c>
      <c r="F22" s="15" t="s">
        <v>87</v>
      </c>
      <c r="G22" s="245" t="s">
        <v>15</v>
      </c>
      <c r="H22" s="268"/>
      <c r="I22" s="268"/>
      <c r="J22" s="268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52"/>
      <c r="Y22" s="23"/>
      <c r="AA22" s="827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70">
        <v>42448</v>
      </c>
      <c r="C23" s="46" t="s">
        <v>141</v>
      </c>
      <c r="D23" s="59" t="s">
        <v>182</v>
      </c>
      <c r="E23" s="60" t="s">
        <v>829</v>
      </c>
      <c r="F23" s="61" t="s">
        <v>85</v>
      </c>
      <c r="G23" s="351" t="s">
        <v>16</v>
      </c>
      <c r="H23" s="266"/>
      <c r="I23" s="266"/>
      <c r="J23" s="266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45"/>
      <c r="AA23" s="82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72">
        <v>42485</v>
      </c>
      <c r="C24" s="26" t="s">
        <v>141</v>
      </c>
      <c r="D24" s="27" t="s">
        <v>509</v>
      </c>
      <c r="E24" s="28" t="s">
        <v>283</v>
      </c>
      <c r="F24" s="24" t="s">
        <v>87</v>
      </c>
      <c r="G24" s="176" t="s">
        <v>17</v>
      </c>
      <c r="H24" s="263"/>
      <c r="I24" s="263"/>
      <c r="J24" s="263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82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42488</v>
      </c>
      <c r="C25" s="26" t="s">
        <v>141</v>
      </c>
      <c r="D25" s="27" t="s">
        <v>830</v>
      </c>
      <c r="E25" s="28" t="s">
        <v>831</v>
      </c>
      <c r="F25" s="24" t="s">
        <v>85</v>
      </c>
      <c r="G25" s="176" t="s">
        <v>13</v>
      </c>
      <c r="H25" s="263"/>
      <c r="I25" s="263"/>
      <c r="J25" s="263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821"/>
      <c r="AB25" s="435"/>
      <c r="AC25" s="251"/>
      <c r="AD25" s="251"/>
      <c r="AE25" s="251"/>
      <c r="AF25" s="251"/>
      <c r="AG25" s="251"/>
      <c r="AH25" s="251"/>
      <c r="AI25" s="251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42496</v>
      </c>
      <c r="C26" s="36" t="s">
        <v>141</v>
      </c>
      <c r="D26" s="37" t="s">
        <v>832</v>
      </c>
      <c r="E26" s="38" t="s">
        <v>833</v>
      </c>
      <c r="F26" s="34" t="s">
        <v>88</v>
      </c>
      <c r="G26" s="183" t="s">
        <v>14</v>
      </c>
      <c r="H26" s="264"/>
      <c r="I26" s="264"/>
      <c r="J26" s="264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821"/>
      <c r="AB26" s="435"/>
      <c r="AC26" s="251"/>
      <c r="AD26" s="251"/>
      <c r="AE26" s="251"/>
      <c r="AF26" s="251"/>
      <c r="AG26" s="251"/>
      <c r="AH26" s="251"/>
      <c r="AI26" s="251"/>
      <c r="AK26" s="9"/>
      <c r="AM26" s="9"/>
      <c r="AN26" s="3"/>
    </row>
    <row r="27" spans="1:40" s="2" customFormat="1" ht="16.350000000000001" customHeight="1" x14ac:dyDescent="0.5">
      <c r="A27" s="61">
        <v>21</v>
      </c>
      <c r="B27" s="270">
        <v>42497</v>
      </c>
      <c r="C27" s="46" t="s">
        <v>141</v>
      </c>
      <c r="D27" s="59" t="s">
        <v>442</v>
      </c>
      <c r="E27" s="60" t="s">
        <v>834</v>
      </c>
      <c r="F27" s="15" t="s">
        <v>85</v>
      </c>
      <c r="G27" s="240" t="s">
        <v>15</v>
      </c>
      <c r="H27" s="267"/>
      <c r="I27" s="267"/>
      <c r="J27" s="267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1"/>
      <c r="X27" s="52"/>
      <c r="Y27" s="345"/>
      <c r="AA27" s="827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42537</v>
      </c>
      <c r="C28" s="46" t="s">
        <v>141</v>
      </c>
      <c r="D28" s="47" t="s">
        <v>835</v>
      </c>
      <c r="E28" s="48" t="s">
        <v>836</v>
      </c>
      <c r="F28" s="61" t="s">
        <v>88</v>
      </c>
      <c r="G28" s="351" t="s">
        <v>16</v>
      </c>
      <c r="H28" s="266"/>
      <c r="I28" s="266"/>
      <c r="J28" s="266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345"/>
      <c r="AA28" s="827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42543</v>
      </c>
      <c r="C29" s="53" t="s">
        <v>141</v>
      </c>
      <c r="D29" s="27" t="s">
        <v>837</v>
      </c>
      <c r="E29" s="28" t="s">
        <v>838</v>
      </c>
      <c r="F29" s="24" t="s">
        <v>88</v>
      </c>
      <c r="G29" s="176" t="s">
        <v>17</v>
      </c>
      <c r="H29" s="263"/>
      <c r="I29" s="263"/>
      <c r="J29" s="263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827"/>
    </row>
    <row r="30" spans="1:40" s="2" customFormat="1" ht="16.149999999999999" customHeight="1" x14ac:dyDescent="0.5">
      <c r="A30" s="24">
        <v>24</v>
      </c>
      <c r="B30" s="25">
        <v>42546</v>
      </c>
      <c r="C30" s="26" t="s">
        <v>141</v>
      </c>
      <c r="D30" s="54" t="s">
        <v>839</v>
      </c>
      <c r="E30" s="55" t="s">
        <v>840</v>
      </c>
      <c r="F30" s="62" t="s">
        <v>88</v>
      </c>
      <c r="G30" s="176" t="s">
        <v>13</v>
      </c>
      <c r="H30" s="263"/>
      <c r="I30" s="263"/>
      <c r="J30" s="263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827"/>
    </row>
    <row r="31" spans="1:40" s="2" customFormat="1" ht="16.149999999999999" customHeight="1" x14ac:dyDescent="0.5">
      <c r="A31" s="34">
        <v>25</v>
      </c>
      <c r="B31" s="35">
        <v>42549</v>
      </c>
      <c r="C31" s="36" t="s">
        <v>141</v>
      </c>
      <c r="D31" s="37" t="s">
        <v>841</v>
      </c>
      <c r="E31" s="38" t="s">
        <v>842</v>
      </c>
      <c r="F31" s="34" t="s">
        <v>88</v>
      </c>
      <c r="G31" s="183" t="s">
        <v>14</v>
      </c>
      <c r="H31" s="264"/>
      <c r="I31" s="264"/>
      <c r="J31" s="264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826"/>
      <c r="AB31" s="704"/>
      <c r="AC31" s="703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42569</v>
      </c>
      <c r="C32" s="46" t="s">
        <v>141</v>
      </c>
      <c r="D32" s="59" t="s">
        <v>486</v>
      </c>
      <c r="E32" s="60" t="s">
        <v>800</v>
      </c>
      <c r="F32" s="15" t="s">
        <v>85</v>
      </c>
      <c r="G32" s="240" t="s">
        <v>15</v>
      </c>
      <c r="H32" s="267"/>
      <c r="I32" s="267"/>
      <c r="J32" s="267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345"/>
      <c r="AA32" s="826"/>
      <c r="AB32" s="704"/>
      <c r="AC32" s="703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43264</v>
      </c>
      <c r="C33" s="46" t="s">
        <v>141</v>
      </c>
      <c r="D33" s="59" t="s">
        <v>517</v>
      </c>
      <c r="E33" s="60" t="s">
        <v>843</v>
      </c>
      <c r="F33" s="61" t="s">
        <v>88</v>
      </c>
      <c r="G33" s="351" t="s">
        <v>16</v>
      </c>
      <c r="H33" s="266"/>
      <c r="I33" s="266"/>
      <c r="J33" s="266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345"/>
      <c r="AA33" s="826"/>
      <c r="AB33" s="703"/>
      <c r="AC33" s="703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43890</v>
      </c>
      <c r="C34" s="26" t="s">
        <v>141</v>
      </c>
      <c r="D34" s="27" t="s">
        <v>844</v>
      </c>
      <c r="E34" s="28" t="s">
        <v>845</v>
      </c>
      <c r="F34" s="24" t="s">
        <v>85</v>
      </c>
      <c r="G34" s="176" t="s">
        <v>17</v>
      </c>
      <c r="H34" s="263"/>
      <c r="I34" s="263"/>
      <c r="J34" s="263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826"/>
      <c r="AB34" s="704"/>
      <c r="AC34" s="703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44434</v>
      </c>
      <c r="C35" s="26" t="s">
        <v>141</v>
      </c>
      <c r="D35" s="27" t="s">
        <v>846</v>
      </c>
      <c r="E35" s="28" t="s">
        <v>847</v>
      </c>
      <c r="F35" s="24" t="s">
        <v>88</v>
      </c>
      <c r="G35" s="176" t="s">
        <v>17</v>
      </c>
      <c r="H35" s="263"/>
      <c r="I35" s="263"/>
      <c r="J35" s="263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826"/>
      <c r="AB35" s="704"/>
      <c r="AC35" s="703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44452</v>
      </c>
      <c r="C36" s="36" t="s">
        <v>141</v>
      </c>
      <c r="D36" s="37" t="s">
        <v>848</v>
      </c>
      <c r="E36" s="38" t="s">
        <v>849</v>
      </c>
      <c r="F36" s="34" t="s">
        <v>85</v>
      </c>
      <c r="G36" s="183" t="s">
        <v>13</v>
      </c>
      <c r="H36" s="264"/>
      <c r="I36" s="264"/>
      <c r="J36" s="264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826"/>
      <c r="AB36" s="704"/>
      <c r="AC36" s="703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430">
        <v>44453</v>
      </c>
      <c r="C37" s="46" t="s">
        <v>141</v>
      </c>
      <c r="D37" s="59" t="s">
        <v>850</v>
      </c>
      <c r="E37" s="60" t="s">
        <v>851</v>
      </c>
      <c r="F37" s="15" t="s">
        <v>85</v>
      </c>
      <c r="G37" s="240" t="s">
        <v>14</v>
      </c>
      <c r="H37" s="267"/>
      <c r="I37" s="267"/>
      <c r="J37" s="267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345"/>
      <c r="AA37" s="827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430">
        <v>44454</v>
      </c>
      <c r="C38" s="46" t="s">
        <v>141</v>
      </c>
      <c r="D38" s="59" t="s">
        <v>852</v>
      </c>
      <c r="E38" s="60" t="s">
        <v>853</v>
      </c>
      <c r="F38" s="269" t="s">
        <v>88</v>
      </c>
      <c r="G38" s="240" t="s">
        <v>15</v>
      </c>
      <c r="H38" s="267"/>
      <c r="I38" s="267"/>
      <c r="J38" s="267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345"/>
      <c r="AA38" s="827"/>
    </row>
    <row r="39" spans="1:40" s="2" customFormat="1" ht="16.149999999999999" customHeight="1" x14ac:dyDescent="0.5">
      <c r="A39" s="24">
        <v>33</v>
      </c>
      <c r="B39" s="407">
        <v>44455</v>
      </c>
      <c r="C39" s="26" t="s">
        <v>141</v>
      </c>
      <c r="D39" s="27" t="s">
        <v>648</v>
      </c>
      <c r="E39" s="28" t="s">
        <v>854</v>
      </c>
      <c r="F39" s="62" t="s">
        <v>88</v>
      </c>
      <c r="G39" s="176" t="s">
        <v>16</v>
      </c>
      <c r="H39" s="263"/>
      <c r="I39" s="263"/>
      <c r="J39" s="263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827"/>
    </row>
    <row r="40" spans="1:40" s="2" customFormat="1" ht="16.149999999999999" customHeight="1" x14ac:dyDescent="0.5">
      <c r="A40" s="24">
        <v>34</v>
      </c>
      <c r="B40" s="409">
        <v>44456</v>
      </c>
      <c r="C40" s="26" t="s">
        <v>141</v>
      </c>
      <c r="D40" s="27" t="s">
        <v>855</v>
      </c>
      <c r="E40" s="28" t="s">
        <v>856</v>
      </c>
      <c r="F40" s="24" t="s">
        <v>87</v>
      </c>
      <c r="G40" s="176" t="s">
        <v>17</v>
      </c>
      <c r="H40" s="263"/>
      <c r="I40" s="263"/>
      <c r="J40" s="263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82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44457</v>
      </c>
      <c r="C41" s="36" t="s">
        <v>141</v>
      </c>
      <c r="D41" s="37" t="s">
        <v>857</v>
      </c>
      <c r="E41" s="38" t="s">
        <v>858</v>
      </c>
      <c r="F41" s="34" t="s">
        <v>87</v>
      </c>
      <c r="G41" s="183" t="s">
        <v>13</v>
      </c>
      <c r="H41" s="264"/>
      <c r="I41" s="264"/>
      <c r="J41" s="264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827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410">
        <v>44458</v>
      </c>
      <c r="C42" s="17" t="s">
        <v>141</v>
      </c>
      <c r="D42" s="18" t="s">
        <v>859</v>
      </c>
      <c r="E42" s="19" t="s">
        <v>860</v>
      </c>
      <c r="F42" s="15" t="s">
        <v>87</v>
      </c>
      <c r="G42" s="245" t="s">
        <v>14</v>
      </c>
      <c r="H42" s="268"/>
      <c r="I42" s="268"/>
      <c r="J42" s="268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52"/>
      <c r="Y42" s="23"/>
      <c r="AA42" s="827"/>
      <c r="AB42" s="10"/>
      <c r="AK42" s="9"/>
      <c r="AM42" s="9"/>
      <c r="AN42" s="3"/>
    </row>
    <row r="43" spans="1:40" s="2" customFormat="1" ht="16.149999999999999" customHeight="1" x14ac:dyDescent="0.5">
      <c r="A43" s="61">
        <v>37</v>
      </c>
      <c r="B43" s="433">
        <v>44459</v>
      </c>
      <c r="C43" s="46" t="s">
        <v>141</v>
      </c>
      <c r="D43" s="59" t="s">
        <v>861</v>
      </c>
      <c r="E43" s="60" t="s">
        <v>862</v>
      </c>
      <c r="F43" s="61" t="s">
        <v>88</v>
      </c>
      <c r="G43" s="240" t="s">
        <v>15</v>
      </c>
      <c r="H43" s="267"/>
      <c r="I43" s="267"/>
      <c r="J43" s="267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345"/>
      <c r="AA43" s="827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407">
        <v>44460</v>
      </c>
      <c r="C44" s="26" t="s">
        <v>141</v>
      </c>
      <c r="D44" s="27" t="s">
        <v>863</v>
      </c>
      <c r="E44" s="28" t="s">
        <v>864</v>
      </c>
      <c r="F44" s="24" t="s">
        <v>85</v>
      </c>
      <c r="G44" s="176" t="s">
        <v>16</v>
      </c>
      <c r="H44" s="263"/>
      <c r="I44" s="263"/>
      <c r="J44" s="263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827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7">
        <v>44461</v>
      </c>
      <c r="C45" s="26" t="s">
        <v>141</v>
      </c>
      <c r="D45" s="27" t="s">
        <v>865</v>
      </c>
      <c r="E45" s="28" t="s">
        <v>866</v>
      </c>
      <c r="F45" s="24" t="s">
        <v>87</v>
      </c>
      <c r="G45" s="176" t="s">
        <v>17</v>
      </c>
      <c r="H45" s="263"/>
      <c r="I45" s="263"/>
      <c r="J45" s="263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827"/>
      <c r="AB45" s="10"/>
      <c r="AK45" s="9"/>
      <c r="AM45" s="9"/>
      <c r="AN45" s="3"/>
    </row>
    <row r="46" spans="1:40" s="2" customFormat="1" ht="16.149999999999999" customHeight="1" x14ac:dyDescent="0.5">
      <c r="A46" s="768">
        <v>40</v>
      </c>
      <c r="B46" s="766">
        <v>45112</v>
      </c>
      <c r="C46" s="752" t="s">
        <v>141</v>
      </c>
      <c r="D46" s="753" t="s">
        <v>1024</v>
      </c>
      <c r="E46" s="754" t="s">
        <v>1025</v>
      </c>
      <c r="F46" s="768" t="s">
        <v>88</v>
      </c>
      <c r="G46" s="756" t="s">
        <v>13</v>
      </c>
      <c r="H46" s="789" t="s">
        <v>1019</v>
      </c>
      <c r="I46" s="434"/>
      <c r="J46" s="434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827"/>
      <c r="AB46" s="829"/>
      <c r="AK46" s="9"/>
      <c r="AM46" s="9"/>
      <c r="AN46" s="3"/>
    </row>
    <row r="47" spans="1:40" s="2" customFormat="1" ht="6" customHeight="1" x14ac:dyDescent="0.5">
      <c r="A47" s="65"/>
      <c r="B47" s="423"/>
      <c r="C47" s="397"/>
      <c r="D47" s="398"/>
      <c r="E47" s="398"/>
      <c r="F47" s="399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99"/>
      <c r="X47" s="399"/>
      <c r="Y47" s="400"/>
      <c r="AA47" s="827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40</v>
      </c>
      <c r="F48" s="66" t="s">
        <v>6</v>
      </c>
      <c r="G48" s="68" t="s">
        <v>11</v>
      </c>
      <c r="H48" s="2">
        <f>COUNTIF($C$7:$C$46,"ช")</f>
        <v>15</v>
      </c>
      <c r="J48" s="2" t="s">
        <v>6</v>
      </c>
      <c r="L48" s="66" t="s">
        <v>7</v>
      </c>
      <c r="M48" s="66"/>
      <c r="N48" s="67">
        <f>COUNTIF($C$7:$C$46,"ญ")</f>
        <v>25</v>
      </c>
      <c r="P48" s="2" t="s">
        <v>8</v>
      </c>
      <c r="W48" s="64"/>
      <c r="X48" s="64"/>
      <c r="Y48" s="64"/>
      <c r="AA48" s="827"/>
    </row>
    <row r="49" spans="1:27" s="251" customFormat="1" ht="17.100000000000001" hidden="1" customHeight="1" x14ac:dyDescent="0.5">
      <c r="A49" s="246"/>
      <c r="B49" s="246"/>
      <c r="C49" s="246"/>
      <c r="D49" s="246"/>
      <c r="E49" s="246"/>
      <c r="F49" s="42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6"/>
      <c r="G50" s="246" t="s">
        <v>85</v>
      </c>
      <c r="H50" s="246">
        <f>COUNTIF($F$7:$F$46,"อังกฤษ")</f>
        <v>12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7</v>
      </c>
      <c r="F51" s="426"/>
      <c r="G51" s="246" t="s">
        <v>86</v>
      </c>
      <c r="H51" s="246">
        <f>COUNTIF($F$7:$F$46,"ฝรั่งเศส")</f>
        <v>4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6"/>
      <c r="G52" s="246" t="s">
        <v>88</v>
      </c>
      <c r="H52" s="246">
        <f>COUNTIF($F$7:$F$46,"จีน")</f>
        <v>14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8</v>
      </c>
      <c r="F53" s="426"/>
      <c r="G53" s="246" t="s">
        <v>87</v>
      </c>
      <c r="H53" s="246">
        <f>COUNTIF($F$7:$F$46,"ญี่ปุ่น")</f>
        <v>10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9</v>
      </c>
      <c r="F54" s="42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42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426"/>
      <c r="AA56" s="822"/>
    </row>
    <row r="57" spans="1:27" s="248" customFormat="1" ht="15" customHeight="1" x14ac:dyDescent="0.5">
      <c r="B57" s="247"/>
      <c r="C57" s="249"/>
      <c r="D57" s="209"/>
      <c r="E57" s="209"/>
      <c r="F57" s="426"/>
      <c r="AA57" s="822"/>
    </row>
    <row r="58" spans="1:27" ht="15" customHeight="1" x14ac:dyDescent="0.5">
      <c r="C58" s="7"/>
      <c r="D58" s="8"/>
      <c r="E58" s="8"/>
      <c r="F58" s="426"/>
    </row>
    <row r="59" spans="1:27" ht="15" customHeight="1" x14ac:dyDescent="0.5">
      <c r="F59" s="426"/>
    </row>
    <row r="60" spans="1:27" ht="15" customHeight="1" x14ac:dyDescent="0.5">
      <c r="F60" s="426"/>
    </row>
    <row r="61" spans="1:27" ht="15" customHeight="1" x14ac:dyDescent="0.5">
      <c r="F61" s="426"/>
    </row>
    <row r="62" spans="1:27" ht="15" customHeight="1" x14ac:dyDescent="0.5">
      <c r="F62" s="426"/>
    </row>
    <row r="63" spans="1:27" ht="15" customHeight="1" x14ac:dyDescent="0.5">
      <c r="F63" s="426"/>
    </row>
    <row r="64" spans="1:27" ht="15" customHeight="1" x14ac:dyDescent="0.5">
      <c r="F64" s="426"/>
    </row>
    <row r="65" spans="6:6" ht="15" customHeight="1" x14ac:dyDescent="0.5">
      <c r="F65" s="426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7"/>
  <sheetViews>
    <sheetView topLeftCell="A15" zoomScale="120" zoomScaleNormal="120" workbookViewId="0">
      <selection activeCell="A42" sqref="A42:G4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21">
        <f>'ยอด ม.5'!F26</f>
        <v>528</v>
      </c>
      <c r="X4" s="921"/>
      <c r="Y4" s="220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52" t="s">
        <v>41</v>
      </c>
      <c r="G5" s="953" t="s">
        <v>3</v>
      </c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</row>
    <row r="6" spans="1:40" s="79" customFormat="1" ht="18" customHeight="1" x14ac:dyDescent="0.5">
      <c r="A6" s="923"/>
      <c r="B6" s="925"/>
      <c r="C6" s="927"/>
      <c r="D6" s="929"/>
      <c r="E6" s="931"/>
      <c r="F6" s="952"/>
      <c r="G6" s="953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</row>
    <row r="7" spans="1:40" s="2" customFormat="1" ht="15.75" customHeight="1" x14ac:dyDescent="0.5">
      <c r="A7" s="15">
        <v>1</v>
      </c>
      <c r="B7" s="16">
        <v>42209</v>
      </c>
      <c r="C7" s="467" t="s">
        <v>102</v>
      </c>
      <c r="D7" s="468" t="s">
        <v>867</v>
      </c>
      <c r="E7" s="469" t="s">
        <v>868</v>
      </c>
      <c r="F7" s="271" t="s">
        <v>86</v>
      </c>
      <c r="G7" s="20" t="s">
        <v>13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52"/>
    </row>
    <row r="8" spans="1:40" s="2" customFormat="1" ht="16.149999999999999" customHeight="1" x14ac:dyDescent="0.5">
      <c r="A8" s="24">
        <v>2</v>
      </c>
      <c r="B8" s="25">
        <v>42300</v>
      </c>
      <c r="C8" s="26" t="s">
        <v>102</v>
      </c>
      <c r="D8" s="255" t="s">
        <v>869</v>
      </c>
      <c r="E8" s="256" t="s">
        <v>870</v>
      </c>
      <c r="F8" s="272" t="s">
        <v>87</v>
      </c>
      <c r="G8" s="24" t="s">
        <v>14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53"/>
    </row>
    <row r="9" spans="1:40" s="2" customFormat="1" ht="16.149999999999999" customHeight="1" x14ac:dyDescent="0.5">
      <c r="A9" s="24">
        <v>3</v>
      </c>
      <c r="B9" s="25">
        <v>42349</v>
      </c>
      <c r="C9" s="26" t="s">
        <v>102</v>
      </c>
      <c r="D9" s="255" t="s">
        <v>871</v>
      </c>
      <c r="E9" s="256" t="s">
        <v>872</v>
      </c>
      <c r="F9" s="272" t="s">
        <v>87</v>
      </c>
      <c r="G9" s="24" t="s">
        <v>15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53"/>
    </row>
    <row r="10" spans="1:40" s="2" customFormat="1" ht="16.149999999999999" customHeight="1" x14ac:dyDescent="0.5">
      <c r="A10" s="24">
        <v>4</v>
      </c>
      <c r="B10" s="25">
        <v>42388</v>
      </c>
      <c r="C10" s="26" t="s">
        <v>102</v>
      </c>
      <c r="D10" s="255" t="s">
        <v>873</v>
      </c>
      <c r="E10" s="256" t="s">
        <v>874</v>
      </c>
      <c r="F10" s="272" t="s">
        <v>87</v>
      </c>
      <c r="G10" s="24" t="s">
        <v>16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5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42471</v>
      </c>
      <c r="C11" s="36" t="s">
        <v>102</v>
      </c>
      <c r="D11" s="257" t="s">
        <v>875</v>
      </c>
      <c r="E11" s="258" t="s">
        <v>876</v>
      </c>
      <c r="F11" s="273" t="s">
        <v>85</v>
      </c>
      <c r="G11" s="34" t="s">
        <v>17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54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42522</v>
      </c>
      <c r="C12" s="17" t="s">
        <v>102</v>
      </c>
      <c r="D12" s="253" t="s">
        <v>877</v>
      </c>
      <c r="E12" s="254" t="s">
        <v>878</v>
      </c>
      <c r="F12" s="271" t="s">
        <v>85</v>
      </c>
      <c r="G12" s="20" t="s">
        <v>13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52"/>
      <c r="AB12" s="10"/>
      <c r="AC12" s="703"/>
      <c r="AD12" s="703"/>
      <c r="AE12" s="703"/>
      <c r="AF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42559</v>
      </c>
      <c r="C13" s="26" t="s">
        <v>102</v>
      </c>
      <c r="D13" s="255" t="s">
        <v>330</v>
      </c>
      <c r="E13" s="256" t="s">
        <v>879</v>
      </c>
      <c r="F13" s="272" t="s">
        <v>86</v>
      </c>
      <c r="G13" s="24" t="s">
        <v>14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53"/>
      <c r="AB13" s="10"/>
      <c r="AC13" s="703"/>
      <c r="AD13" s="703"/>
      <c r="AE13" s="703"/>
      <c r="AF13" s="703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44462</v>
      </c>
      <c r="C14" s="26" t="s">
        <v>102</v>
      </c>
      <c r="D14" s="255" t="s">
        <v>880</v>
      </c>
      <c r="E14" s="256" t="s">
        <v>881</v>
      </c>
      <c r="F14" s="272" t="s">
        <v>86</v>
      </c>
      <c r="G14" s="24" t="s">
        <v>15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53"/>
      <c r="AB14" s="10"/>
      <c r="AC14" s="703"/>
      <c r="AD14" s="703"/>
      <c r="AE14" s="703"/>
      <c r="AF14" s="703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42135</v>
      </c>
      <c r="C15" s="26" t="s">
        <v>141</v>
      </c>
      <c r="D15" s="255" t="s">
        <v>882</v>
      </c>
      <c r="E15" s="256" t="s">
        <v>883</v>
      </c>
      <c r="F15" s="272" t="s">
        <v>87</v>
      </c>
      <c r="G15" s="24" t="s">
        <v>16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53"/>
      <c r="AA15" s="738"/>
      <c r="AB15" s="10"/>
      <c r="AC15" s="703"/>
      <c r="AD15" s="703"/>
      <c r="AE15" s="703"/>
      <c r="AF15" s="703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42231</v>
      </c>
      <c r="C16" s="36" t="s">
        <v>141</v>
      </c>
      <c r="D16" s="257" t="s">
        <v>884</v>
      </c>
      <c r="E16" s="258" t="s">
        <v>885</v>
      </c>
      <c r="F16" s="273" t="s">
        <v>87</v>
      </c>
      <c r="G16" s="34" t="s">
        <v>17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54"/>
      <c r="AB16" s="10"/>
      <c r="AC16" s="703"/>
      <c r="AD16" s="703"/>
      <c r="AE16" s="703"/>
      <c r="AF16" s="703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42232</v>
      </c>
      <c r="C17" s="17" t="s">
        <v>141</v>
      </c>
      <c r="D17" s="253" t="s">
        <v>886</v>
      </c>
      <c r="E17" s="254" t="s">
        <v>887</v>
      </c>
      <c r="F17" s="271" t="s">
        <v>86</v>
      </c>
      <c r="G17" s="20" t="s">
        <v>13</v>
      </c>
      <c r="H17" s="70"/>
      <c r="I17" s="21"/>
      <c r="J17" s="21"/>
      <c r="K17" s="21"/>
      <c r="L17" s="21"/>
      <c r="M17" s="21"/>
      <c r="N17" s="21"/>
      <c r="O17" s="44"/>
      <c r="P17" s="44"/>
      <c r="Q17" s="204"/>
      <c r="R17" s="44"/>
      <c r="S17" s="22"/>
      <c r="T17" s="22"/>
      <c r="U17" s="22"/>
      <c r="V17" s="22"/>
      <c r="W17" s="22"/>
      <c r="X17" s="22"/>
      <c r="Y17" s="152"/>
      <c r="AB17" s="10"/>
      <c r="AC17" s="703"/>
      <c r="AD17" s="703"/>
      <c r="AE17" s="703"/>
      <c r="AF17" s="703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>
        <v>42269</v>
      </c>
      <c r="C18" s="26" t="s">
        <v>141</v>
      </c>
      <c r="D18" s="259" t="s">
        <v>888</v>
      </c>
      <c r="E18" s="256" t="s">
        <v>889</v>
      </c>
      <c r="F18" s="272" t="s">
        <v>87</v>
      </c>
      <c r="G18" s="24" t="s">
        <v>14</v>
      </c>
      <c r="H18" s="71"/>
      <c r="I18" s="29"/>
      <c r="J18" s="29"/>
      <c r="K18" s="29"/>
      <c r="L18" s="29"/>
      <c r="M18" s="29"/>
      <c r="N18" s="29"/>
      <c r="O18" s="31"/>
      <c r="P18" s="31"/>
      <c r="Q18" s="208"/>
      <c r="R18" s="31"/>
      <c r="S18" s="30"/>
      <c r="T18" s="30"/>
      <c r="U18" s="30"/>
      <c r="V18" s="30"/>
      <c r="W18" s="30"/>
      <c r="X18" s="30"/>
      <c r="Y18" s="153"/>
      <c r="AB18" s="10"/>
      <c r="AC18" s="703"/>
      <c r="AD18" s="703"/>
      <c r="AE18" s="703"/>
      <c r="AF18" s="703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>
        <v>42274</v>
      </c>
      <c r="C19" s="26" t="s">
        <v>141</v>
      </c>
      <c r="D19" s="255" t="s">
        <v>890</v>
      </c>
      <c r="E19" s="256" t="s">
        <v>891</v>
      </c>
      <c r="F19" s="272" t="s">
        <v>86</v>
      </c>
      <c r="G19" s="24" t="s">
        <v>15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53"/>
      <c r="AB19" s="10"/>
      <c r="AC19" s="703"/>
      <c r="AD19" s="703"/>
      <c r="AE19" s="703"/>
      <c r="AF19" s="703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31">
        <v>42319</v>
      </c>
      <c r="C20" s="26" t="s">
        <v>141</v>
      </c>
      <c r="D20" s="255" t="s">
        <v>894</v>
      </c>
      <c r="E20" s="256" t="s">
        <v>895</v>
      </c>
      <c r="F20" s="272" t="s">
        <v>86</v>
      </c>
      <c r="G20" s="24" t="s">
        <v>17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5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8">
        <v>42328</v>
      </c>
      <c r="C21" s="36" t="s">
        <v>141</v>
      </c>
      <c r="D21" s="37" t="s">
        <v>896</v>
      </c>
      <c r="E21" s="38" t="s">
        <v>897</v>
      </c>
      <c r="F21" s="375" t="s">
        <v>87</v>
      </c>
      <c r="G21" s="348" t="s">
        <v>13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54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0">
        <v>42363</v>
      </c>
      <c r="C22" s="46" t="s">
        <v>141</v>
      </c>
      <c r="D22" s="59" t="s">
        <v>898</v>
      </c>
      <c r="E22" s="60" t="s">
        <v>899</v>
      </c>
      <c r="F22" s="274" t="s">
        <v>86</v>
      </c>
      <c r="G22" s="61" t="s">
        <v>14</v>
      </c>
      <c r="H22" s="502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52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7">
        <v>42395</v>
      </c>
      <c r="C23" s="26" t="s">
        <v>141</v>
      </c>
      <c r="D23" s="27" t="s">
        <v>900</v>
      </c>
      <c r="E23" s="28" t="s">
        <v>901</v>
      </c>
      <c r="F23" s="272" t="s">
        <v>87</v>
      </c>
      <c r="G23" s="24" t="s">
        <v>15</v>
      </c>
      <c r="H23" s="502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5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42403</v>
      </c>
      <c r="C24" s="26" t="s">
        <v>141</v>
      </c>
      <c r="D24" s="27" t="s">
        <v>902</v>
      </c>
      <c r="E24" s="28" t="s">
        <v>578</v>
      </c>
      <c r="F24" s="272" t="s">
        <v>86</v>
      </c>
      <c r="G24" s="24" t="s">
        <v>16</v>
      </c>
      <c r="H24" s="49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5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42405</v>
      </c>
      <c r="C25" s="26" t="s">
        <v>141</v>
      </c>
      <c r="D25" s="27" t="s">
        <v>903</v>
      </c>
      <c r="E25" s="28" t="s">
        <v>904</v>
      </c>
      <c r="F25" s="272" t="s">
        <v>86</v>
      </c>
      <c r="G25" s="24" t="s">
        <v>17</v>
      </c>
      <c r="H25" s="496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53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42416</v>
      </c>
      <c r="C26" s="36" t="s">
        <v>141</v>
      </c>
      <c r="D26" s="349" t="s">
        <v>905</v>
      </c>
      <c r="E26" s="350" t="s">
        <v>906</v>
      </c>
      <c r="F26" s="375" t="s">
        <v>88</v>
      </c>
      <c r="G26" s="348" t="s">
        <v>13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54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70">
        <v>42417</v>
      </c>
      <c r="C27" s="356" t="s">
        <v>141</v>
      </c>
      <c r="D27" s="59" t="s">
        <v>907</v>
      </c>
      <c r="E27" s="60" t="s">
        <v>908</v>
      </c>
      <c r="F27" s="274" t="s">
        <v>88</v>
      </c>
      <c r="G27" s="61" t="s">
        <v>14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55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42462</v>
      </c>
      <c r="C28" s="26" t="s">
        <v>141</v>
      </c>
      <c r="D28" s="54" t="s">
        <v>909</v>
      </c>
      <c r="E28" s="55" t="s">
        <v>910</v>
      </c>
      <c r="F28" s="272" t="s">
        <v>87</v>
      </c>
      <c r="G28" s="24" t="s">
        <v>15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53"/>
    </row>
    <row r="29" spans="1:40" s="2" customFormat="1" ht="16.149999999999999" customHeight="1" x14ac:dyDescent="0.5">
      <c r="A29" s="24">
        <v>23</v>
      </c>
      <c r="B29" s="25">
        <v>42565</v>
      </c>
      <c r="C29" s="26" t="s">
        <v>141</v>
      </c>
      <c r="D29" s="27" t="s">
        <v>911</v>
      </c>
      <c r="E29" s="28" t="s">
        <v>912</v>
      </c>
      <c r="F29" s="272" t="s">
        <v>85</v>
      </c>
      <c r="G29" s="24" t="s">
        <v>16</v>
      </c>
      <c r="H29" s="71"/>
      <c r="I29" s="29"/>
      <c r="J29" s="29"/>
      <c r="K29" s="29"/>
      <c r="L29" s="29"/>
      <c r="M29" s="29"/>
      <c r="N29" s="29"/>
      <c r="O29" s="29"/>
      <c r="P29" s="29"/>
      <c r="Q29" s="205"/>
      <c r="R29" s="29"/>
      <c r="S29" s="30"/>
      <c r="T29" s="30"/>
      <c r="U29" s="30"/>
      <c r="V29" s="30"/>
      <c r="W29" s="30"/>
      <c r="X29" s="30"/>
      <c r="Y29" s="153"/>
    </row>
    <row r="30" spans="1:40" s="2" customFormat="1" ht="16.149999999999999" customHeight="1" x14ac:dyDescent="0.5">
      <c r="A30" s="24">
        <v>24</v>
      </c>
      <c r="B30" s="25">
        <v>42568</v>
      </c>
      <c r="C30" s="26" t="s">
        <v>141</v>
      </c>
      <c r="D30" s="27" t="s">
        <v>913</v>
      </c>
      <c r="E30" s="28" t="s">
        <v>914</v>
      </c>
      <c r="F30" s="272" t="s">
        <v>86</v>
      </c>
      <c r="G30" s="24" t="s">
        <v>17</v>
      </c>
      <c r="H30" s="71"/>
      <c r="I30" s="29"/>
      <c r="J30" s="29"/>
      <c r="K30" s="29"/>
      <c r="L30" s="29"/>
      <c r="M30" s="29"/>
      <c r="N30" s="29"/>
      <c r="O30" s="29"/>
      <c r="P30" s="29"/>
      <c r="Q30" s="205"/>
      <c r="R30" s="29"/>
      <c r="S30" s="30"/>
      <c r="T30" s="30"/>
      <c r="U30" s="30"/>
      <c r="V30" s="30"/>
      <c r="W30" s="30"/>
      <c r="X30" s="30"/>
      <c r="Y30" s="15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43891</v>
      </c>
      <c r="C31" s="36" t="s">
        <v>141</v>
      </c>
      <c r="D31" s="37" t="s">
        <v>915</v>
      </c>
      <c r="E31" s="38" t="s">
        <v>916</v>
      </c>
      <c r="F31" s="375" t="s">
        <v>85</v>
      </c>
      <c r="G31" s="348" t="s">
        <v>13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54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44463</v>
      </c>
      <c r="C32" s="46" t="s">
        <v>141</v>
      </c>
      <c r="D32" s="59" t="s">
        <v>917</v>
      </c>
      <c r="E32" s="60" t="s">
        <v>918</v>
      </c>
      <c r="F32" s="274" t="s">
        <v>85</v>
      </c>
      <c r="G32" s="61" t="s">
        <v>14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52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44464</v>
      </c>
      <c r="C33" s="26" t="s">
        <v>141</v>
      </c>
      <c r="D33" s="27" t="s">
        <v>919</v>
      </c>
      <c r="E33" s="28" t="s">
        <v>920</v>
      </c>
      <c r="F33" s="272" t="s">
        <v>86</v>
      </c>
      <c r="G33" s="24" t="s">
        <v>15</v>
      </c>
      <c r="H33" s="71"/>
      <c r="I33" s="29"/>
      <c r="J33" s="29"/>
      <c r="K33" s="29"/>
      <c r="L33" s="29"/>
      <c r="M33" s="29"/>
      <c r="N33" s="29"/>
      <c r="O33" s="29"/>
      <c r="P33" s="29"/>
      <c r="Q33" s="205"/>
      <c r="R33" s="29"/>
      <c r="S33" s="30"/>
      <c r="T33" s="30"/>
      <c r="U33" s="30"/>
      <c r="V33" s="30"/>
      <c r="W33" s="30"/>
      <c r="X33" s="30"/>
      <c r="Y33" s="15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44465</v>
      </c>
      <c r="C34" s="26" t="s">
        <v>141</v>
      </c>
      <c r="D34" s="27" t="s">
        <v>921</v>
      </c>
      <c r="E34" s="28" t="s">
        <v>922</v>
      </c>
      <c r="F34" s="272" t="s">
        <v>87</v>
      </c>
      <c r="G34" s="24" t="s">
        <v>16</v>
      </c>
      <c r="H34" s="71"/>
      <c r="I34" s="29"/>
      <c r="J34" s="29"/>
      <c r="K34" s="29"/>
      <c r="L34" s="29"/>
      <c r="M34" s="29"/>
      <c r="N34" s="29"/>
      <c r="O34" s="29"/>
      <c r="P34" s="29"/>
      <c r="Q34" s="205"/>
      <c r="R34" s="29"/>
      <c r="S34" s="30"/>
      <c r="T34" s="30"/>
      <c r="U34" s="30"/>
      <c r="V34" s="30"/>
      <c r="W34" s="30"/>
      <c r="X34" s="30"/>
      <c r="Y34" s="15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44466</v>
      </c>
      <c r="C35" s="26" t="s">
        <v>141</v>
      </c>
      <c r="D35" s="27" t="s">
        <v>923</v>
      </c>
      <c r="E35" s="28" t="s">
        <v>924</v>
      </c>
      <c r="F35" s="272" t="s">
        <v>87</v>
      </c>
      <c r="G35" s="24" t="s">
        <v>17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5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44467</v>
      </c>
      <c r="C36" s="36" t="s">
        <v>141</v>
      </c>
      <c r="D36" s="37" t="s">
        <v>925</v>
      </c>
      <c r="E36" s="38" t="s">
        <v>926</v>
      </c>
      <c r="F36" s="273" t="s">
        <v>87</v>
      </c>
      <c r="G36" s="34" t="s">
        <v>13</v>
      </c>
      <c r="H36" s="72"/>
      <c r="I36" s="39"/>
      <c r="J36" s="39"/>
      <c r="K36" s="39"/>
      <c r="L36" s="39"/>
      <c r="M36" s="39"/>
      <c r="N36" s="39"/>
      <c r="O36" s="39"/>
      <c r="P36" s="39"/>
      <c r="Q36" s="206"/>
      <c r="R36" s="39"/>
      <c r="S36" s="40"/>
      <c r="T36" s="40"/>
      <c r="U36" s="40"/>
      <c r="V36" s="40"/>
      <c r="W36" s="40"/>
      <c r="X36" s="40"/>
      <c r="Y36" s="154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44468</v>
      </c>
      <c r="C37" s="46" t="s">
        <v>141</v>
      </c>
      <c r="D37" s="59" t="s">
        <v>927</v>
      </c>
      <c r="E37" s="60" t="s">
        <v>928</v>
      </c>
      <c r="F37" s="274" t="s">
        <v>88</v>
      </c>
      <c r="G37" s="61" t="s">
        <v>14</v>
      </c>
      <c r="H37" s="502"/>
      <c r="I37" s="49"/>
      <c r="J37" s="49"/>
      <c r="K37" s="49"/>
      <c r="L37" s="49"/>
      <c r="M37" s="49"/>
      <c r="N37" s="49"/>
      <c r="O37" s="49"/>
      <c r="P37" s="49"/>
      <c r="Q37" s="207"/>
      <c r="R37" s="49"/>
      <c r="S37" s="50"/>
      <c r="T37" s="50"/>
      <c r="U37" s="50"/>
      <c r="V37" s="50"/>
      <c r="W37" s="50"/>
      <c r="X37" s="50"/>
      <c r="Y37" s="155"/>
    </row>
    <row r="38" spans="1:40" s="2" customFormat="1" ht="16.149999999999999" customHeight="1" x14ac:dyDescent="0.5">
      <c r="A38" s="24">
        <v>32</v>
      </c>
      <c r="B38" s="172">
        <v>44469</v>
      </c>
      <c r="C38" s="26" t="s">
        <v>141</v>
      </c>
      <c r="D38" s="27" t="s">
        <v>929</v>
      </c>
      <c r="E38" s="28" t="s">
        <v>930</v>
      </c>
      <c r="F38" s="272" t="s">
        <v>85</v>
      </c>
      <c r="G38" s="24" t="s">
        <v>15</v>
      </c>
      <c r="H38" s="502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53"/>
    </row>
    <row r="39" spans="1:40" s="2" customFormat="1" ht="16.149999999999999" customHeight="1" x14ac:dyDescent="0.5">
      <c r="A39" s="24">
        <v>33</v>
      </c>
      <c r="B39" s="409">
        <v>44470</v>
      </c>
      <c r="C39" s="26" t="s">
        <v>141</v>
      </c>
      <c r="D39" s="27" t="s">
        <v>931</v>
      </c>
      <c r="E39" s="28" t="s">
        <v>932</v>
      </c>
      <c r="F39" s="272" t="s">
        <v>86</v>
      </c>
      <c r="G39" s="24" t="s">
        <v>16</v>
      </c>
      <c r="H39" s="496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53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409">
        <v>44471</v>
      </c>
      <c r="C40" s="26" t="s">
        <v>141</v>
      </c>
      <c r="D40" s="27" t="s">
        <v>933</v>
      </c>
      <c r="E40" s="28" t="s">
        <v>934</v>
      </c>
      <c r="F40" s="272" t="s">
        <v>88</v>
      </c>
      <c r="G40" s="24" t="s">
        <v>17</v>
      </c>
      <c r="H40" s="496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5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44472</v>
      </c>
      <c r="C41" s="36" t="s">
        <v>141</v>
      </c>
      <c r="D41" s="37" t="s">
        <v>935</v>
      </c>
      <c r="E41" s="38" t="s">
        <v>936</v>
      </c>
      <c r="F41" s="273" t="s">
        <v>85</v>
      </c>
      <c r="G41" s="34" t="s">
        <v>13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54"/>
      <c r="AB41" s="10"/>
      <c r="AK41" s="9"/>
      <c r="AM41" s="9"/>
      <c r="AN41" s="3"/>
    </row>
    <row r="42" spans="1:40" s="2" customFormat="1" ht="16.149999999999999" customHeight="1" x14ac:dyDescent="0.5">
      <c r="A42" s="15"/>
      <c r="B42" s="410"/>
      <c r="C42" s="17"/>
      <c r="D42" s="18"/>
      <c r="E42" s="19"/>
      <c r="F42" s="787"/>
      <c r="G42" s="15"/>
      <c r="H42" s="7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22"/>
      <c r="U42" s="22"/>
      <c r="V42" s="22"/>
      <c r="W42" s="22"/>
      <c r="X42" s="22"/>
      <c r="Y42" s="152"/>
      <c r="AB42" s="10"/>
      <c r="AK42" s="9"/>
      <c r="AM42" s="9"/>
      <c r="AN42" s="3"/>
    </row>
    <row r="43" spans="1:40" s="2" customFormat="1" ht="16.149999999999999" customHeight="1" x14ac:dyDescent="0.5">
      <c r="A43" s="34"/>
      <c r="B43" s="405"/>
      <c r="C43" s="36"/>
      <c r="D43" s="37"/>
      <c r="E43" s="38"/>
      <c r="F43" s="788"/>
      <c r="G43" s="34"/>
      <c r="H43" s="7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154"/>
      <c r="AB43" s="10"/>
      <c r="AK43" s="9"/>
      <c r="AM43" s="9"/>
      <c r="AN43" s="3"/>
    </row>
    <row r="44" spans="1:40" s="2" customFormat="1" ht="6" customHeight="1" x14ac:dyDescent="0.5">
      <c r="A44" s="65"/>
      <c r="B44" s="396"/>
      <c r="C44" s="397"/>
      <c r="D44" s="398"/>
      <c r="E44" s="398"/>
      <c r="F44" s="39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4"/>
      <c r="T44" s="64"/>
      <c r="U44" s="64"/>
      <c r="V44" s="64"/>
      <c r="W44" s="64"/>
      <c r="X44" s="64"/>
      <c r="Y44" s="399"/>
      <c r="AB44" s="10"/>
      <c r="AK44" s="9"/>
      <c r="AM44" s="9"/>
      <c r="AN44" s="3"/>
    </row>
    <row r="45" spans="1:40" s="2" customFormat="1" ht="16.149999999999999" customHeight="1" x14ac:dyDescent="0.5">
      <c r="A45" s="64"/>
      <c r="B45" s="68" t="s">
        <v>24</v>
      </c>
      <c r="C45" s="65"/>
      <c r="E45" s="65">
        <f>H45+N45</f>
        <v>35</v>
      </c>
      <c r="F45" s="66" t="s">
        <v>6</v>
      </c>
      <c r="G45" s="68" t="s">
        <v>11</v>
      </c>
      <c r="H45" s="65">
        <f>COUNTIF($C$7:$C$43,"ช")</f>
        <v>8</v>
      </c>
      <c r="J45" s="67" t="s">
        <v>8</v>
      </c>
      <c r="K45" s="67"/>
      <c r="L45" s="390" t="s">
        <v>7</v>
      </c>
      <c r="N45" s="65">
        <f>COUNTIF($C$7:$C$43,"ญ")</f>
        <v>27</v>
      </c>
      <c r="O45" s="64"/>
      <c r="P45" s="67" t="s">
        <v>8</v>
      </c>
      <c r="Y45" s="64"/>
    </row>
    <row r="46" spans="1:40" s="251" customFormat="1" ht="17.100000000000001" hidden="1" customHeight="1" x14ac:dyDescent="0.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40" s="248" customFormat="1" ht="15" hidden="1" customHeight="1" x14ac:dyDescent="0.5">
      <c r="A47" s="246"/>
      <c r="B47" s="246"/>
      <c r="C47" s="424"/>
      <c r="D47" s="425" t="s">
        <v>13</v>
      </c>
      <c r="E47" s="425">
        <f>COUNTIF($G$7:$G$43,"แดง")</f>
        <v>8</v>
      </c>
      <c r="F47" s="425"/>
      <c r="G47" s="209" t="s">
        <v>85</v>
      </c>
      <c r="I47" s="797">
        <f>COUNTIF($F$7:$F$46,"อังกฤษ")</f>
        <v>7</v>
      </c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40" s="248" customFormat="1" ht="15" hidden="1" customHeight="1" x14ac:dyDescent="0.5">
      <c r="A48" s="246"/>
      <c r="B48" s="246"/>
      <c r="C48" s="424"/>
      <c r="D48" s="425" t="s">
        <v>14</v>
      </c>
      <c r="E48" s="425">
        <f>COUNTIF($G$7:$G$43,"เหลือง")</f>
        <v>7</v>
      </c>
      <c r="F48" s="425"/>
      <c r="G48" s="209" t="s">
        <v>86</v>
      </c>
      <c r="I48" s="797">
        <f>COUNTIF($F$7:$F$46,"ฝรั่งเศส")</f>
        <v>12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s="248" customFormat="1" ht="15" hidden="1" customHeight="1" x14ac:dyDescent="0.5">
      <c r="A49" s="246"/>
      <c r="B49" s="246"/>
      <c r="C49" s="424"/>
      <c r="D49" s="425" t="s">
        <v>15</v>
      </c>
      <c r="E49" s="425">
        <f>COUNTIF($G$7:$G$43,"น้ำเงิน")</f>
        <v>7</v>
      </c>
      <c r="F49" s="425"/>
      <c r="G49" s="209" t="s">
        <v>88</v>
      </c>
      <c r="I49" s="797">
        <f>COUNTIF($F$7:$F$46,"จีน")</f>
        <v>4</v>
      </c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s="248" customFormat="1" ht="15" hidden="1" customHeight="1" x14ac:dyDescent="0.5">
      <c r="A50" s="246"/>
      <c r="B50" s="246"/>
      <c r="C50" s="424"/>
      <c r="D50" s="425" t="s">
        <v>16</v>
      </c>
      <c r="E50" s="425">
        <f>COUNTIF($G$7:$G$43,"ม่วง")</f>
        <v>6</v>
      </c>
      <c r="F50" s="425"/>
      <c r="G50" s="209" t="s">
        <v>87</v>
      </c>
      <c r="I50" s="797">
        <f>COUNTIF($F$7:$F$46,"ญี่ปุ่น")</f>
        <v>12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s="248" customFormat="1" ht="15" hidden="1" customHeight="1" x14ac:dyDescent="0.5">
      <c r="A51" s="246"/>
      <c r="B51" s="246"/>
      <c r="C51" s="424"/>
      <c r="D51" s="425" t="s">
        <v>17</v>
      </c>
      <c r="E51" s="425">
        <f>COUNTIF($G$7:$G$43,"ฟ้า")</f>
        <v>7</v>
      </c>
      <c r="F51" s="425"/>
      <c r="G51" s="209" t="s">
        <v>5</v>
      </c>
      <c r="I51" s="797">
        <f>SUM(I47:I50)</f>
        <v>35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s="248" customFormat="1" ht="15" hidden="1" customHeight="1" x14ac:dyDescent="0.5">
      <c r="A52" s="246"/>
      <c r="B52" s="246"/>
      <c r="C52" s="424"/>
      <c r="D52" s="425" t="s">
        <v>5</v>
      </c>
      <c r="E52" s="425">
        <f>SUM(E47:E51)</f>
        <v>35</v>
      </c>
      <c r="F52" s="425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s="248" customFormat="1" ht="15" customHeight="1" x14ac:dyDescent="0.5">
      <c r="B53" s="247"/>
      <c r="C53" s="249"/>
      <c r="D53" s="209"/>
      <c r="E53" s="209"/>
      <c r="F53" s="209"/>
    </row>
    <row r="54" spans="1:26" s="248" customFormat="1" ht="15" customHeight="1" x14ac:dyDescent="0.5">
      <c r="B54" s="247"/>
      <c r="C54" s="249"/>
      <c r="D54" s="209"/>
      <c r="E54" s="209"/>
      <c r="F54" s="209"/>
    </row>
    <row r="55" spans="1:26" s="248" customFormat="1" ht="15" customHeight="1" x14ac:dyDescent="0.5">
      <c r="B55" s="247"/>
      <c r="C55" s="250"/>
      <c r="D55" s="251"/>
      <c r="E55" s="251"/>
      <c r="F55" s="251"/>
    </row>
    <row r="56" spans="1:26" s="248" customFormat="1" ht="15" customHeight="1" x14ac:dyDescent="0.5">
      <c r="B56" s="247"/>
      <c r="C56" s="249"/>
      <c r="D56" s="209"/>
      <c r="E56" s="209"/>
      <c r="F56" s="209"/>
    </row>
    <row r="57" spans="1:26" s="248" customFormat="1" ht="15" customHeight="1" x14ac:dyDescent="0.5">
      <c r="B57" s="247"/>
      <c r="C57" s="249"/>
      <c r="D57" s="209"/>
      <c r="E57" s="209"/>
      <c r="F57" s="20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opLeftCell="A23" zoomScale="120" zoomScaleNormal="120" workbookViewId="0">
      <selection activeCell="G33" sqref="G33:H3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828" bestFit="1" customWidth="1"/>
    <col min="29" max="16384" width="9.140625" style="1"/>
  </cols>
  <sheetData>
    <row r="1" spans="1:41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N1" s="12" t="s">
        <v>25</v>
      </c>
      <c r="S1" s="12" t="str">
        <f>'ยอด ม.5'!B28</f>
        <v xml:space="preserve">นายศรชัย  ไกรปราบ  </v>
      </c>
      <c r="AB1" s="814"/>
    </row>
    <row r="2" spans="1:41" s="12" customFormat="1" ht="18" customHeight="1" x14ac:dyDescent="0.5">
      <c r="B2" s="218" t="s">
        <v>46</v>
      </c>
      <c r="C2" s="215"/>
      <c r="D2" s="216"/>
      <c r="E2" s="217" t="s">
        <v>93</v>
      </c>
      <c r="N2" s="12" t="s">
        <v>47</v>
      </c>
      <c r="S2" s="12" t="str">
        <f>'ยอด ม.5'!B29</f>
        <v>นางสาวชนิตา  ช่างสาน</v>
      </c>
      <c r="AB2" s="814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219" t="s">
        <v>49</v>
      </c>
      <c r="X4" s="921">
        <f>'ยอด ม.5'!F28</f>
        <v>741</v>
      </c>
      <c r="Y4" s="921"/>
      <c r="Z4" s="220"/>
      <c r="AB4" s="815"/>
    </row>
    <row r="5" spans="1:41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52" t="s">
        <v>3</v>
      </c>
      <c r="G5" s="539"/>
      <c r="H5" s="222"/>
      <c r="I5" s="222"/>
      <c r="J5" s="222"/>
      <c r="K5" s="222"/>
      <c r="L5" s="222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Z5" s="225"/>
      <c r="AB5" s="816"/>
    </row>
    <row r="6" spans="1:41" s="79" customFormat="1" ht="18" customHeight="1" x14ac:dyDescent="0.5">
      <c r="A6" s="923"/>
      <c r="B6" s="925"/>
      <c r="C6" s="927"/>
      <c r="D6" s="929"/>
      <c r="E6" s="931"/>
      <c r="F6" s="952"/>
      <c r="G6" s="540"/>
      <c r="H6" s="796"/>
      <c r="I6" s="227"/>
      <c r="J6" s="227"/>
      <c r="K6" s="227"/>
      <c r="L6" s="227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30"/>
      <c r="AB6" s="816"/>
    </row>
    <row r="7" spans="1:41" s="2" customFormat="1" ht="15.75" customHeight="1" x14ac:dyDescent="0.5">
      <c r="A7" s="15">
        <v>1</v>
      </c>
      <c r="B7" s="16">
        <v>42211</v>
      </c>
      <c r="C7" s="467" t="s">
        <v>102</v>
      </c>
      <c r="D7" s="468" t="s">
        <v>937</v>
      </c>
      <c r="E7" s="469" t="s">
        <v>938</v>
      </c>
      <c r="F7" s="271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52"/>
      <c r="AB7" s="827"/>
    </row>
    <row r="8" spans="1:41" s="2" customFormat="1" ht="16.149999999999999" customHeight="1" x14ac:dyDescent="0.5">
      <c r="A8" s="24">
        <v>2</v>
      </c>
      <c r="B8" s="25">
        <v>42426</v>
      </c>
      <c r="C8" s="26" t="s">
        <v>102</v>
      </c>
      <c r="D8" s="255" t="s">
        <v>939</v>
      </c>
      <c r="E8" s="256" t="s">
        <v>940</v>
      </c>
      <c r="F8" s="272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53"/>
      <c r="AB8" s="827"/>
    </row>
    <row r="9" spans="1:41" s="2" customFormat="1" ht="16.149999999999999" customHeight="1" x14ac:dyDescent="0.5">
      <c r="A9" s="24">
        <v>3</v>
      </c>
      <c r="B9" s="25">
        <v>42429</v>
      </c>
      <c r="C9" s="26" t="s">
        <v>102</v>
      </c>
      <c r="D9" s="255" t="s">
        <v>941</v>
      </c>
      <c r="E9" s="256" t="s">
        <v>942</v>
      </c>
      <c r="F9" s="272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53"/>
      <c r="AB9" s="827"/>
    </row>
    <row r="10" spans="1:41" s="2" customFormat="1" ht="16.149999999999999" customHeight="1" x14ac:dyDescent="0.5">
      <c r="A10" s="24">
        <v>4</v>
      </c>
      <c r="B10" s="25">
        <v>42430</v>
      </c>
      <c r="C10" s="26" t="s">
        <v>102</v>
      </c>
      <c r="D10" s="255" t="s">
        <v>943</v>
      </c>
      <c r="E10" s="256" t="s">
        <v>944</v>
      </c>
      <c r="F10" s="272" t="s">
        <v>13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53"/>
      <c r="AB10" s="827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42433</v>
      </c>
      <c r="C11" s="36" t="s">
        <v>102</v>
      </c>
      <c r="D11" s="257" t="s">
        <v>945</v>
      </c>
      <c r="E11" s="258" t="s">
        <v>946</v>
      </c>
      <c r="F11" s="273" t="s">
        <v>17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54"/>
      <c r="AB11" s="827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42437</v>
      </c>
      <c r="C12" s="17" t="s">
        <v>102</v>
      </c>
      <c r="D12" s="253" t="s">
        <v>947</v>
      </c>
      <c r="E12" s="254" t="s">
        <v>948</v>
      </c>
      <c r="F12" s="27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52"/>
      <c r="AB12" s="827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42438</v>
      </c>
      <c r="C13" s="26" t="s">
        <v>102</v>
      </c>
      <c r="D13" s="255" t="s">
        <v>949</v>
      </c>
      <c r="E13" s="256" t="s">
        <v>950</v>
      </c>
      <c r="F13" s="272" t="s">
        <v>14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53"/>
      <c r="AB13" s="827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42439</v>
      </c>
      <c r="C14" s="26" t="s">
        <v>102</v>
      </c>
      <c r="D14" s="255" t="s">
        <v>951</v>
      </c>
      <c r="E14" s="256" t="s">
        <v>952</v>
      </c>
      <c r="F14" s="272" t="s">
        <v>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53"/>
      <c r="AB14" s="827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42467</v>
      </c>
      <c r="C15" s="26" t="s">
        <v>102</v>
      </c>
      <c r="D15" s="255" t="s">
        <v>953</v>
      </c>
      <c r="E15" s="256" t="s">
        <v>954</v>
      </c>
      <c r="F15" s="272" t="s">
        <v>16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53"/>
      <c r="AB15" s="827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42475</v>
      </c>
      <c r="C16" s="36" t="s">
        <v>102</v>
      </c>
      <c r="D16" s="257" t="s">
        <v>955</v>
      </c>
      <c r="E16" s="258" t="s">
        <v>956</v>
      </c>
      <c r="F16" s="273" t="s">
        <v>17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54"/>
      <c r="AB16" s="827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86">
        <v>42476</v>
      </c>
      <c r="C17" s="17" t="s">
        <v>102</v>
      </c>
      <c r="D17" s="253" t="s">
        <v>957</v>
      </c>
      <c r="E17" s="254" t="s">
        <v>958</v>
      </c>
      <c r="F17" s="271" t="s">
        <v>13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204"/>
      <c r="S17" s="44"/>
      <c r="T17" s="22"/>
      <c r="U17" s="22"/>
      <c r="V17" s="22"/>
      <c r="W17" s="22"/>
      <c r="X17" s="22"/>
      <c r="Y17" s="22"/>
      <c r="Z17" s="152"/>
      <c r="AB17" s="827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172">
        <v>42478</v>
      </c>
      <c r="C18" s="26" t="s">
        <v>102</v>
      </c>
      <c r="D18" s="259" t="s">
        <v>959</v>
      </c>
      <c r="E18" s="256" t="s">
        <v>960</v>
      </c>
      <c r="F18" s="272" t="s">
        <v>14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208"/>
      <c r="S18" s="31"/>
      <c r="T18" s="30"/>
      <c r="U18" s="30"/>
      <c r="V18" s="30"/>
      <c r="W18" s="30"/>
      <c r="X18" s="30"/>
      <c r="Y18" s="30"/>
      <c r="Z18" s="153"/>
      <c r="AB18" s="827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172">
        <v>42510</v>
      </c>
      <c r="C19" s="26" t="s">
        <v>102</v>
      </c>
      <c r="D19" s="255" t="s">
        <v>961</v>
      </c>
      <c r="E19" s="256" t="s">
        <v>962</v>
      </c>
      <c r="F19" s="272" t="s">
        <v>16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53"/>
      <c r="AB19" s="827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431">
        <v>42513</v>
      </c>
      <c r="C20" s="26" t="s">
        <v>102</v>
      </c>
      <c r="D20" s="255" t="s">
        <v>963</v>
      </c>
      <c r="E20" s="256" t="s">
        <v>964</v>
      </c>
      <c r="F20" s="272" t="s">
        <v>17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53"/>
      <c r="AB20" s="827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408">
        <v>42515</v>
      </c>
      <c r="C21" s="36" t="s">
        <v>102</v>
      </c>
      <c r="D21" s="37" t="s">
        <v>965</v>
      </c>
      <c r="E21" s="38" t="s">
        <v>966</v>
      </c>
      <c r="F21" s="375" t="s">
        <v>13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54"/>
      <c r="AB21" s="827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430">
        <v>42523</v>
      </c>
      <c r="C22" s="46" t="s">
        <v>102</v>
      </c>
      <c r="D22" s="59" t="s">
        <v>967</v>
      </c>
      <c r="E22" s="60" t="s">
        <v>147</v>
      </c>
      <c r="F22" s="274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52"/>
      <c r="AB22" s="827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407">
        <v>42527</v>
      </c>
      <c r="C23" s="26" t="s">
        <v>102</v>
      </c>
      <c r="D23" s="27" t="s">
        <v>968</v>
      </c>
      <c r="E23" s="28" t="s">
        <v>671</v>
      </c>
      <c r="F23" s="272" t="s">
        <v>14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53"/>
      <c r="AB23" s="827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43899</v>
      </c>
      <c r="C24" s="26" t="s">
        <v>102</v>
      </c>
      <c r="D24" s="27" t="s">
        <v>969</v>
      </c>
      <c r="E24" s="28" t="s">
        <v>970</v>
      </c>
      <c r="F24" s="272" t="s">
        <v>16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53"/>
      <c r="AB24" s="827"/>
      <c r="AC24" s="10"/>
      <c r="AL24" s="9"/>
      <c r="AN24" s="9"/>
      <c r="AO24" s="3"/>
    </row>
    <row r="25" spans="1:41" s="2" customFormat="1" ht="16.149999999999999" customHeight="1" x14ac:dyDescent="0.5">
      <c r="A25" s="798">
        <v>19</v>
      </c>
      <c r="B25" s="799">
        <v>44473</v>
      </c>
      <c r="C25" s="800" t="s">
        <v>102</v>
      </c>
      <c r="D25" s="200" t="s">
        <v>109</v>
      </c>
      <c r="E25" s="201" t="s">
        <v>971</v>
      </c>
      <c r="F25" s="801" t="s">
        <v>17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802"/>
      <c r="AB25" s="827"/>
      <c r="AC25" s="10"/>
      <c r="AL25" s="9"/>
      <c r="AN25" s="9"/>
      <c r="AO25" s="3"/>
    </row>
    <row r="26" spans="1:41" s="2" customFormat="1" ht="16.350000000000001" customHeight="1" x14ac:dyDescent="0.5">
      <c r="A26" s="798">
        <v>20</v>
      </c>
      <c r="B26" s="799">
        <v>44474</v>
      </c>
      <c r="C26" s="199" t="s">
        <v>102</v>
      </c>
      <c r="D26" s="806" t="s">
        <v>972</v>
      </c>
      <c r="E26" s="807" t="s">
        <v>973</v>
      </c>
      <c r="F26" s="808" t="s">
        <v>13</v>
      </c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802"/>
      <c r="AB26" s="827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16">
        <v>44475</v>
      </c>
      <c r="C27" s="17" t="s">
        <v>102</v>
      </c>
      <c r="D27" s="809" t="s">
        <v>974</v>
      </c>
      <c r="E27" s="810" t="s">
        <v>975</v>
      </c>
      <c r="F27" s="811" t="s">
        <v>14</v>
      </c>
      <c r="G27" s="44"/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52"/>
      <c r="AB27" s="827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25">
        <v>44476</v>
      </c>
      <c r="C28" s="26" t="s">
        <v>102</v>
      </c>
      <c r="D28" s="27" t="s">
        <v>395</v>
      </c>
      <c r="E28" s="28" t="s">
        <v>976</v>
      </c>
      <c r="F28" s="272" t="s">
        <v>15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53"/>
      <c r="AB28" s="827"/>
    </row>
    <row r="29" spans="1:41" s="2" customFormat="1" ht="16.149999999999999" customHeight="1" x14ac:dyDescent="0.5">
      <c r="A29" s="24">
        <v>23</v>
      </c>
      <c r="B29" s="25">
        <v>44478</v>
      </c>
      <c r="C29" s="26" t="s">
        <v>102</v>
      </c>
      <c r="D29" s="27" t="s">
        <v>977</v>
      </c>
      <c r="E29" s="28" t="s">
        <v>978</v>
      </c>
      <c r="F29" s="272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05"/>
      <c r="S29" s="29"/>
      <c r="T29" s="30"/>
      <c r="U29" s="30"/>
      <c r="V29" s="30"/>
      <c r="W29" s="30"/>
      <c r="X29" s="30"/>
      <c r="Y29" s="30"/>
      <c r="Z29" s="153"/>
      <c r="AB29" s="827"/>
    </row>
    <row r="30" spans="1:41" s="2" customFormat="1" ht="16.149999999999999" customHeight="1" x14ac:dyDescent="0.5">
      <c r="A30" s="24">
        <v>24</v>
      </c>
      <c r="B30" s="25">
        <v>44479</v>
      </c>
      <c r="C30" s="26" t="s">
        <v>102</v>
      </c>
      <c r="D30" s="27" t="s">
        <v>979</v>
      </c>
      <c r="E30" s="28" t="s">
        <v>980</v>
      </c>
      <c r="F30" s="803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05"/>
      <c r="S30" s="29"/>
      <c r="T30" s="30"/>
      <c r="U30" s="30"/>
      <c r="V30" s="30"/>
      <c r="W30" s="30"/>
      <c r="X30" s="30"/>
      <c r="Y30" s="30"/>
      <c r="Z30" s="153"/>
      <c r="AB30" s="827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44480</v>
      </c>
      <c r="C31" s="36" t="s">
        <v>102</v>
      </c>
      <c r="D31" s="37" t="s">
        <v>981</v>
      </c>
      <c r="E31" s="38" t="s">
        <v>233</v>
      </c>
      <c r="F31" s="273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54"/>
      <c r="AB31" s="827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70">
        <v>44481</v>
      </c>
      <c r="C32" s="46" t="s">
        <v>102</v>
      </c>
      <c r="D32" s="59" t="s">
        <v>982</v>
      </c>
      <c r="E32" s="60" t="s">
        <v>983</v>
      </c>
      <c r="F32" s="274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55"/>
      <c r="AB32" s="827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770">
        <v>45113</v>
      </c>
      <c r="C33" s="771" t="s">
        <v>102</v>
      </c>
      <c r="D33" s="772" t="s">
        <v>1022</v>
      </c>
      <c r="E33" s="773" t="s">
        <v>1023</v>
      </c>
      <c r="F33" s="804" t="s">
        <v>14</v>
      </c>
      <c r="G33" s="956" t="s">
        <v>1019</v>
      </c>
      <c r="H33" s="957"/>
      <c r="I33" s="29"/>
      <c r="J33" s="29"/>
      <c r="K33" s="29"/>
      <c r="L33" s="29"/>
      <c r="M33" s="29"/>
      <c r="N33" s="29"/>
      <c r="O33" s="29"/>
      <c r="P33" s="29"/>
      <c r="Q33" s="29"/>
      <c r="R33" s="205"/>
      <c r="S33" s="29"/>
      <c r="T33" s="30"/>
      <c r="U33" s="30"/>
      <c r="V33" s="30"/>
      <c r="W33" s="30"/>
      <c r="X33" s="30"/>
      <c r="Y33" s="30"/>
      <c r="Z33" s="153"/>
      <c r="AB33" s="827"/>
      <c r="AC33" s="10"/>
      <c r="AL33" s="9"/>
      <c r="AN33" s="9"/>
      <c r="AO33" s="3"/>
    </row>
    <row r="34" spans="1:41" s="2" customFormat="1" ht="16.149999999999999" customHeight="1" x14ac:dyDescent="0.5">
      <c r="A34" s="176">
        <v>28</v>
      </c>
      <c r="B34" s="172">
        <v>42360</v>
      </c>
      <c r="C34" s="173" t="s">
        <v>141</v>
      </c>
      <c r="D34" s="174" t="s">
        <v>648</v>
      </c>
      <c r="E34" s="175" t="s">
        <v>984</v>
      </c>
      <c r="F34" s="904" t="s">
        <v>16</v>
      </c>
      <c r="G34" s="954"/>
      <c r="H34" s="955"/>
      <c r="I34" s="29"/>
      <c r="J34" s="29"/>
      <c r="K34" s="29"/>
      <c r="L34" s="29"/>
      <c r="M34" s="29"/>
      <c r="N34" s="29"/>
      <c r="O34" s="29"/>
      <c r="P34" s="29"/>
      <c r="Q34" s="29"/>
      <c r="R34" s="205"/>
      <c r="S34" s="29"/>
      <c r="T34" s="30"/>
      <c r="U34" s="30"/>
      <c r="V34" s="30"/>
      <c r="W34" s="30"/>
      <c r="X34" s="30"/>
      <c r="Y34" s="30"/>
      <c r="Z34" s="153"/>
      <c r="AB34" s="827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407">
        <v>42400</v>
      </c>
      <c r="C35" s="53" t="s">
        <v>141</v>
      </c>
      <c r="D35" s="54" t="s">
        <v>985</v>
      </c>
      <c r="E35" s="55" t="s">
        <v>986</v>
      </c>
      <c r="F35" s="272" t="s">
        <v>17</v>
      </c>
      <c r="G35" s="805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53"/>
      <c r="AB35" s="827"/>
      <c r="AC35" s="10"/>
      <c r="AD35" s="839"/>
      <c r="AL35" s="9"/>
      <c r="AN35" s="9"/>
      <c r="AO35" s="3"/>
    </row>
    <row r="36" spans="1:41" s="2" customFormat="1" ht="16.350000000000001" customHeight="1" x14ac:dyDescent="0.5">
      <c r="A36" s="798">
        <v>30</v>
      </c>
      <c r="B36" s="812">
        <v>42410</v>
      </c>
      <c r="C36" s="800" t="s">
        <v>141</v>
      </c>
      <c r="D36" s="806" t="s">
        <v>987</v>
      </c>
      <c r="E36" s="807" t="s">
        <v>988</v>
      </c>
      <c r="F36" s="808" t="s">
        <v>13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13"/>
      <c r="S36" s="56"/>
      <c r="T36" s="57"/>
      <c r="U36" s="57"/>
      <c r="V36" s="57"/>
      <c r="W36" s="57"/>
      <c r="X36" s="57"/>
      <c r="Y36" s="57"/>
      <c r="Z36" s="802"/>
      <c r="AB36" s="827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86">
        <v>42454</v>
      </c>
      <c r="C37" s="17" t="s">
        <v>141</v>
      </c>
      <c r="D37" s="18" t="s">
        <v>989</v>
      </c>
      <c r="E37" s="19" t="s">
        <v>990</v>
      </c>
      <c r="F37" s="811" t="s">
        <v>14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04"/>
      <c r="S37" s="44"/>
      <c r="T37" s="22"/>
      <c r="U37" s="22"/>
      <c r="V37" s="22"/>
      <c r="W37" s="22"/>
      <c r="X37" s="22"/>
      <c r="Y37" s="22"/>
      <c r="Z37" s="152"/>
      <c r="AB37" s="827"/>
    </row>
    <row r="38" spans="1:41" s="2" customFormat="1" ht="16.149999999999999" customHeight="1" x14ac:dyDescent="0.5">
      <c r="A38" s="24">
        <v>32</v>
      </c>
      <c r="B38" s="409">
        <v>42458</v>
      </c>
      <c r="C38" s="26" t="s">
        <v>141</v>
      </c>
      <c r="D38" s="27" t="s">
        <v>747</v>
      </c>
      <c r="E38" s="28" t="s">
        <v>991</v>
      </c>
      <c r="F38" s="272" t="s">
        <v>15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53"/>
      <c r="AB38" s="827"/>
    </row>
    <row r="39" spans="1:41" s="2" customFormat="1" ht="16.149999999999999" customHeight="1" x14ac:dyDescent="0.5">
      <c r="A39" s="24">
        <v>33</v>
      </c>
      <c r="B39" s="409">
        <v>42501</v>
      </c>
      <c r="C39" s="26" t="s">
        <v>141</v>
      </c>
      <c r="D39" s="27" t="s">
        <v>992</v>
      </c>
      <c r="E39" s="28" t="s">
        <v>993</v>
      </c>
      <c r="F39" s="272" t="s">
        <v>16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53"/>
      <c r="AB39" s="827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409">
        <v>42533</v>
      </c>
      <c r="C40" s="26" t="s">
        <v>141</v>
      </c>
      <c r="D40" s="27" t="s">
        <v>569</v>
      </c>
      <c r="E40" s="28" t="s">
        <v>994</v>
      </c>
      <c r="F40" s="272" t="s">
        <v>17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53"/>
      <c r="AB40" s="827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179">
        <v>42548</v>
      </c>
      <c r="C41" s="36" t="s">
        <v>141</v>
      </c>
      <c r="D41" s="37" t="s">
        <v>995</v>
      </c>
      <c r="E41" s="38" t="s">
        <v>996</v>
      </c>
      <c r="F41" s="273" t="s">
        <v>13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54"/>
      <c r="AB41" s="827"/>
      <c r="AC41" s="10"/>
      <c r="AL41" s="9"/>
      <c r="AN41" s="9"/>
      <c r="AO41" s="3"/>
    </row>
    <row r="42" spans="1:41" s="2" customFormat="1" ht="16.149999999999999" customHeight="1" x14ac:dyDescent="0.5">
      <c r="A42" s="15">
        <v>36</v>
      </c>
      <c r="B42" s="186">
        <v>44482</v>
      </c>
      <c r="C42" s="17" t="s">
        <v>141</v>
      </c>
      <c r="D42" s="18" t="s">
        <v>997</v>
      </c>
      <c r="E42" s="19" t="s">
        <v>998</v>
      </c>
      <c r="F42" s="811" t="s">
        <v>15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04"/>
      <c r="S42" s="44"/>
      <c r="T42" s="22"/>
      <c r="U42" s="22"/>
      <c r="V42" s="22"/>
      <c r="W42" s="22"/>
      <c r="X42" s="22"/>
      <c r="Y42" s="22"/>
      <c r="Z42" s="152"/>
      <c r="AB42" s="827"/>
    </row>
    <row r="43" spans="1:41" s="2" customFormat="1" ht="16.149999999999999" customHeight="1" x14ac:dyDescent="0.5">
      <c r="A43" s="24">
        <v>37</v>
      </c>
      <c r="B43" s="409">
        <v>44484</v>
      </c>
      <c r="C43" s="26" t="s">
        <v>141</v>
      </c>
      <c r="D43" s="27" t="s">
        <v>999</v>
      </c>
      <c r="E43" s="28" t="s">
        <v>1000</v>
      </c>
      <c r="F43" s="272" t="s">
        <v>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53"/>
      <c r="AB43" s="827"/>
    </row>
    <row r="44" spans="1:41" s="2" customFormat="1" ht="16.149999999999999" customHeight="1" x14ac:dyDescent="0.5">
      <c r="A44" s="24"/>
      <c r="B44" s="409"/>
      <c r="C44" s="26"/>
      <c r="D44" s="27"/>
      <c r="E44" s="28"/>
      <c r="F44" s="27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53"/>
      <c r="AB44" s="827"/>
      <c r="AC44" s="10"/>
      <c r="AL44" s="9"/>
      <c r="AN44" s="9"/>
      <c r="AO44" s="3"/>
    </row>
    <row r="45" spans="1:41" s="2" customFormat="1" ht="16.350000000000001" customHeight="1" x14ac:dyDescent="0.5">
      <c r="A45" s="24"/>
      <c r="B45" s="409"/>
      <c r="C45" s="26"/>
      <c r="D45" s="27"/>
      <c r="E45" s="28"/>
      <c r="F45" s="27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53"/>
      <c r="AB45" s="827"/>
      <c r="AC45" s="10"/>
      <c r="AL45" s="9"/>
      <c r="AN45" s="9"/>
      <c r="AO45" s="3"/>
    </row>
    <row r="46" spans="1:41" s="2" customFormat="1" ht="16.149999999999999" customHeight="1" x14ac:dyDescent="0.5">
      <c r="A46" s="34"/>
      <c r="B46" s="405"/>
      <c r="C46" s="36"/>
      <c r="D46" s="37"/>
      <c r="E46" s="38"/>
      <c r="F46" s="273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54"/>
      <c r="AB46" s="827"/>
      <c r="AC46" s="10"/>
      <c r="AL46" s="9"/>
      <c r="AN46" s="9"/>
      <c r="AO46" s="3"/>
    </row>
    <row r="47" spans="1:41" s="2" customFormat="1" ht="6" customHeight="1" x14ac:dyDescent="0.5">
      <c r="A47" s="65"/>
      <c r="B47" s="396"/>
      <c r="C47" s="397"/>
      <c r="D47" s="398"/>
      <c r="E47" s="398"/>
      <c r="F47" s="39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99"/>
      <c r="AB47" s="827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37</v>
      </c>
      <c r="F48" s="66" t="s">
        <v>6</v>
      </c>
      <c r="G48" s="68" t="s">
        <v>11</v>
      </c>
      <c r="H48" s="68"/>
      <c r="I48" s="65">
        <f>COUNTIF($C$7:$C$46,"ช")</f>
        <v>27</v>
      </c>
      <c r="K48" s="67" t="s">
        <v>8</v>
      </c>
      <c r="L48" s="67"/>
      <c r="M48" s="390" t="s">
        <v>7</v>
      </c>
      <c r="O48" s="65">
        <f>COUNTIF($C$7:$C$46,"ญ")</f>
        <v>10</v>
      </c>
      <c r="P48" s="64"/>
      <c r="Q48" s="67" t="s">
        <v>8</v>
      </c>
      <c r="Z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821"/>
    </row>
    <row r="50" spans="1:28" s="248" customFormat="1" ht="15" hidden="1" customHeight="1" x14ac:dyDescent="0.5">
      <c r="A50" s="246"/>
      <c r="B50" s="246"/>
      <c r="C50" s="424"/>
      <c r="D50" s="425" t="s">
        <v>13</v>
      </c>
      <c r="E50" s="425">
        <f>COUNTIF($F$7:$F$46,"แดง")</f>
        <v>8</v>
      </c>
      <c r="F50" s="42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822"/>
    </row>
    <row r="51" spans="1:28" s="248" customFormat="1" ht="15" hidden="1" customHeight="1" x14ac:dyDescent="0.5">
      <c r="A51" s="246"/>
      <c r="B51" s="246"/>
      <c r="C51" s="424"/>
      <c r="D51" s="425" t="s">
        <v>14</v>
      </c>
      <c r="E51" s="425">
        <f>COUNTIF($F$7:$F$46,"เหลือง")</f>
        <v>8</v>
      </c>
      <c r="F51" s="425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822"/>
    </row>
    <row r="52" spans="1:28" s="248" customFormat="1" ht="15" hidden="1" customHeight="1" x14ac:dyDescent="0.5">
      <c r="A52" s="246"/>
      <c r="B52" s="246"/>
      <c r="C52" s="424"/>
      <c r="D52" s="425" t="s">
        <v>15</v>
      </c>
      <c r="E52" s="425">
        <f>COUNTIF($F$7:$F$46,"น้ำเงิน")</f>
        <v>7</v>
      </c>
      <c r="F52" s="425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822"/>
    </row>
    <row r="53" spans="1:28" s="248" customFormat="1" ht="15" hidden="1" customHeight="1" x14ac:dyDescent="0.5">
      <c r="A53" s="246"/>
      <c r="B53" s="246"/>
      <c r="C53" s="424"/>
      <c r="D53" s="425" t="s">
        <v>16</v>
      </c>
      <c r="E53" s="425">
        <f>COUNTIF($F$7:$F$46,"ม่วง")</f>
        <v>6</v>
      </c>
      <c r="F53" s="425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822"/>
    </row>
    <row r="54" spans="1:28" s="248" customFormat="1" ht="15" hidden="1" customHeight="1" x14ac:dyDescent="0.5">
      <c r="A54" s="246"/>
      <c r="B54" s="246"/>
      <c r="C54" s="424"/>
      <c r="D54" s="425" t="s">
        <v>17</v>
      </c>
      <c r="E54" s="425">
        <f>COUNTIF($F$7:$F$46,"ฟ้า")</f>
        <v>8</v>
      </c>
      <c r="F54" s="425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822"/>
    </row>
    <row r="55" spans="1:28" s="248" customFormat="1" ht="15" hidden="1" customHeight="1" x14ac:dyDescent="0.5">
      <c r="A55" s="246"/>
      <c r="B55" s="246"/>
      <c r="C55" s="424"/>
      <c r="D55" s="425" t="s">
        <v>5</v>
      </c>
      <c r="E55" s="425">
        <f>SUM(E50:E54)</f>
        <v>37</v>
      </c>
      <c r="F55" s="425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822"/>
    </row>
    <row r="56" spans="1:28" s="248" customFormat="1" ht="15" customHeight="1" x14ac:dyDescent="0.5">
      <c r="B56" s="247"/>
      <c r="C56" s="249"/>
      <c r="D56" s="209"/>
      <c r="E56" s="209"/>
      <c r="F56" s="209"/>
      <c r="AB56" s="822"/>
    </row>
    <row r="57" spans="1:28" s="248" customFormat="1" ht="15" customHeight="1" x14ac:dyDescent="0.5">
      <c r="B57" s="247"/>
      <c r="C57" s="249"/>
      <c r="D57" s="209"/>
      <c r="E57" s="209"/>
      <c r="F57" s="209"/>
      <c r="AB57" s="822"/>
    </row>
    <row r="58" spans="1:28" s="248" customFormat="1" ht="15" customHeight="1" x14ac:dyDescent="0.5">
      <c r="B58" s="247"/>
      <c r="C58" s="250"/>
      <c r="D58" s="251"/>
      <c r="E58" s="251"/>
      <c r="F58" s="251"/>
      <c r="AB58" s="822"/>
    </row>
    <row r="59" spans="1:28" s="248" customFormat="1" ht="15" customHeight="1" x14ac:dyDescent="0.5">
      <c r="B59" s="247"/>
      <c r="C59" s="249"/>
      <c r="D59" s="209"/>
      <c r="E59" s="209"/>
      <c r="F59" s="209"/>
      <c r="AB59" s="822"/>
    </row>
    <row r="60" spans="1:28" s="248" customFormat="1" ht="15" customHeight="1" x14ac:dyDescent="0.5">
      <c r="B60" s="247"/>
      <c r="C60" s="249"/>
      <c r="D60" s="209"/>
      <c r="E60" s="209"/>
      <c r="F60" s="209"/>
      <c r="AB60" s="822"/>
    </row>
  </sheetData>
  <mergeCells count="9">
    <mergeCell ref="G34:H34"/>
    <mergeCell ref="X4:Y4"/>
    <mergeCell ref="A5:A6"/>
    <mergeCell ref="B5:B6"/>
    <mergeCell ref="C5:C6"/>
    <mergeCell ref="D5:D6"/>
    <mergeCell ref="E5:E6"/>
    <mergeCell ref="F5:F6"/>
    <mergeCell ref="G33:H33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E45"/>
  <sheetViews>
    <sheetView zoomScale="120" zoomScaleNormal="120" workbookViewId="0">
      <selection activeCell="A14" sqref="A14"/>
    </sheetView>
  </sheetViews>
  <sheetFormatPr defaultColWidth="9.140625" defaultRowHeight="15" customHeight="1" x14ac:dyDescent="0.5"/>
  <cols>
    <col min="1" max="1" width="3.5703125" style="286" customWidth="1"/>
    <col min="2" max="2" width="9.7109375" style="370" customWidth="1"/>
    <col min="3" max="3" width="3.140625" style="373" customWidth="1"/>
    <col min="4" max="4" width="9.42578125" style="342" customWidth="1"/>
    <col min="5" max="5" width="11" style="342" customWidth="1"/>
    <col min="6" max="6" width="5.7109375" style="373" customWidth="1"/>
    <col min="7" max="7" width="4.28515625" style="342" customWidth="1"/>
    <col min="8" max="8" width="17" style="342" customWidth="1"/>
    <col min="9" max="9" width="5.85546875" style="286" customWidth="1"/>
    <col min="10" max="11" width="7.5703125" style="286" customWidth="1"/>
    <col min="12" max="30" width="3.5703125" style="286" customWidth="1"/>
    <col min="31" max="31" width="2.85546875" style="286" customWidth="1"/>
    <col min="32" max="16384" width="9.140625" style="286"/>
  </cols>
  <sheetData>
    <row r="1" spans="1:31" ht="18" customHeight="1" x14ac:dyDescent="0.5">
      <c r="B1" s="366" t="s">
        <v>68</v>
      </c>
      <c r="C1" s="371"/>
      <c r="D1" s="287"/>
      <c r="E1" s="288" t="str">
        <f>'5-1'!E1</f>
        <v xml:space="preserve">      ภาคเรียนที่ 2  ปีการศึกษา 2568</v>
      </c>
      <c r="F1" s="374"/>
      <c r="G1" s="289"/>
      <c r="H1" s="286"/>
      <c r="M1" s="286" t="s">
        <v>25</v>
      </c>
      <c r="R1" s="286" t="str">
        <f>'ยอด ม.5'!B30</f>
        <v>***นักเรียนพักการเรียน</v>
      </c>
    </row>
    <row r="2" spans="1:31" ht="18" customHeight="1" x14ac:dyDescent="0.5">
      <c r="B2" s="367" t="s">
        <v>69</v>
      </c>
      <c r="C2" s="371"/>
      <c r="D2" s="287"/>
      <c r="E2" s="288" t="s">
        <v>92</v>
      </c>
      <c r="F2" s="368"/>
      <c r="G2" s="286"/>
      <c r="H2" s="286"/>
      <c r="M2" s="286" t="s">
        <v>47</v>
      </c>
      <c r="R2" s="286" t="str">
        <f>'ยอด ม.5'!B31</f>
        <v>***นักเรียนแลกเปลี่ยน</v>
      </c>
    </row>
    <row r="3" spans="1:31" s="291" customFormat="1" ht="17.25" customHeight="1" x14ac:dyDescent="0.5">
      <c r="A3" s="290" t="s">
        <v>84</v>
      </c>
      <c r="B3" s="368"/>
      <c r="C3" s="368"/>
      <c r="D3" s="286"/>
      <c r="E3" s="286"/>
      <c r="F3" s="374"/>
      <c r="G3" s="289"/>
      <c r="H3" s="289"/>
      <c r="I3" s="289"/>
      <c r="J3" s="289"/>
      <c r="K3" s="289"/>
      <c r="L3" s="289"/>
      <c r="M3" s="289"/>
      <c r="N3" s="289"/>
      <c r="O3" s="286"/>
      <c r="P3" s="286"/>
      <c r="Q3" s="286"/>
      <c r="R3" s="289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s="291" customFormat="1" ht="17.25" customHeight="1" x14ac:dyDescent="0.5">
      <c r="A4" s="286" t="s">
        <v>48</v>
      </c>
      <c r="B4" s="368"/>
      <c r="C4" s="368"/>
      <c r="D4" s="286"/>
      <c r="E4" s="286"/>
      <c r="F4" s="374"/>
      <c r="G4" s="289"/>
      <c r="H4" s="289"/>
      <c r="I4" s="289"/>
      <c r="J4" s="289"/>
      <c r="K4" s="289"/>
      <c r="L4" s="289"/>
      <c r="M4" s="289"/>
      <c r="N4" s="289"/>
      <c r="O4" s="286"/>
      <c r="P4" s="286"/>
      <c r="Q4" s="286"/>
      <c r="R4" s="289"/>
      <c r="V4" s="292" t="s">
        <v>49</v>
      </c>
      <c r="W4" s="289"/>
      <c r="X4" s="289"/>
      <c r="Y4" s="289"/>
      <c r="Z4" s="289"/>
      <c r="AA4" s="289"/>
      <c r="AB4" s="292"/>
      <c r="AC4" s="292"/>
      <c r="AD4" s="293"/>
      <c r="AE4" s="294"/>
    </row>
    <row r="5" spans="1:31" s="296" customFormat="1" ht="18" customHeight="1" x14ac:dyDescent="0.5">
      <c r="A5" s="971" t="s">
        <v>0</v>
      </c>
      <c r="B5" s="973" t="s">
        <v>1</v>
      </c>
      <c r="C5" s="975" t="s">
        <v>2</v>
      </c>
      <c r="D5" s="977" t="s">
        <v>9</v>
      </c>
      <c r="E5" s="979" t="s">
        <v>4</v>
      </c>
      <c r="F5" s="960" t="s">
        <v>10</v>
      </c>
      <c r="G5" s="960" t="s">
        <v>0</v>
      </c>
      <c r="H5" s="962" t="s">
        <v>89</v>
      </c>
      <c r="I5" s="958" t="s">
        <v>3</v>
      </c>
      <c r="J5" s="963" t="s">
        <v>1013</v>
      </c>
      <c r="K5" s="964"/>
      <c r="L5" s="965" t="s">
        <v>1015</v>
      </c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7"/>
      <c r="AE5" s="295"/>
    </row>
    <row r="6" spans="1:31" s="296" customFormat="1" ht="18" customHeight="1" x14ac:dyDescent="0.5">
      <c r="A6" s="972"/>
      <c r="B6" s="974"/>
      <c r="C6" s="976"/>
      <c r="D6" s="978"/>
      <c r="E6" s="980"/>
      <c r="F6" s="961"/>
      <c r="G6" s="961"/>
      <c r="H6" s="962"/>
      <c r="I6" s="958"/>
      <c r="J6" s="714" t="s">
        <v>1012</v>
      </c>
      <c r="K6" s="713" t="s">
        <v>1011</v>
      </c>
      <c r="L6" s="968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70"/>
      <c r="AE6" s="295"/>
    </row>
    <row r="7" spans="1:31" s="296" customFormat="1" ht="16.149999999999999" customHeight="1" x14ac:dyDescent="0.5">
      <c r="A7" s="452">
        <v>1</v>
      </c>
      <c r="B7" s="739" t="s">
        <v>1042</v>
      </c>
      <c r="C7" s="740" t="s">
        <v>102</v>
      </c>
      <c r="D7" s="741" t="s">
        <v>614</v>
      </c>
      <c r="E7" s="742" t="s">
        <v>615</v>
      </c>
      <c r="F7" s="743" t="s">
        <v>35</v>
      </c>
      <c r="G7" s="744">
        <v>8</v>
      </c>
      <c r="H7" s="745"/>
      <c r="I7" s="746" t="s">
        <v>17</v>
      </c>
      <c r="J7" s="734" t="s">
        <v>1014</v>
      </c>
      <c r="K7" s="747"/>
      <c r="L7" s="748" t="s">
        <v>1051</v>
      </c>
      <c r="M7" s="749"/>
      <c r="N7" s="749"/>
      <c r="O7" s="749"/>
      <c r="P7" s="749"/>
      <c r="Q7" s="750"/>
      <c r="R7" s="750"/>
      <c r="S7" s="750"/>
      <c r="T7" s="750"/>
      <c r="U7" s="751"/>
      <c r="V7" s="751"/>
      <c r="W7" s="751"/>
      <c r="X7" s="751"/>
      <c r="Y7" s="751"/>
      <c r="Z7" s="319"/>
      <c r="AA7" s="319"/>
      <c r="AB7" s="319"/>
      <c r="AC7" s="427"/>
      <c r="AD7" s="297"/>
    </row>
    <row r="8" spans="1:31" s="296" customFormat="1" ht="16.149999999999999" customHeight="1" x14ac:dyDescent="0.5">
      <c r="A8" s="455">
        <v>2</v>
      </c>
      <c r="B8" s="554">
        <v>43889</v>
      </c>
      <c r="C8" s="555" t="s">
        <v>102</v>
      </c>
      <c r="D8" s="551" t="s">
        <v>557</v>
      </c>
      <c r="E8" s="552" t="s">
        <v>558</v>
      </c>
      <c r="F8" s="556" t="s">
        <v>34</v>
      </c>
      <c r="G8" s="557">
        <v>20</v>
      </c>
      <c r="H8" s="558"/>
      <c r="I8" s="715" t="s">
        <v>17</v>
      </c>
      <c r="J8" s="734" t="s">
        <v>1014</v>
      </c>
      <c r="K8" s="734"/>
      <c r="L8" s="327" t="s">
        <v>1051</v>
      </c>
      <c r="M8" s="456"/>
      <c r="N8" s="456"/>
      <c r="O8" s="456"/>
      <c r="P8" s="456"/>
      <c r="Q8" s="436"/>
      <c r="R8" s="436"/>
      <c r="S8" s="436"/>
      <c r="T8" s="436"/>
      <c r="U8" s="437"/>
      <c r="V8" s="437"/>
      <c r="W8" s="437"/>
      <c r="X8" s="437"/>
      <c r="Y8" s="437"/>
      <c r="Z8" s="437"/>
      <c r="AA8" s="437"/>
      <c r="AB8" s="299"/>
      <c r="AC8" s="428"/>
      <c r="AD8" s="300"/>
    </row>
    <row r="9" spans="1:31" s="296" customFormat="1" ht="16.149999999999999" customHeight="1" x14ac:dyDescent="0.5">
      <c r="A9" s="455">
        <v>3</v>
      </c>
      <c r="B9" s="508">
        <v>42208</v>
      </c>
      <c r="C9" s="509" t="s">
        <v>102</v>
      </c>
      <c r="D9" s="510" t="s">
        <v>130</v>
      </c>
      <c r="E9" s="511" t="s">
        <v>669</v>
      </c>
      <c r="F9" s="499" t="s">
        <v>36</v>
      </c>
      <c r="G9" s="317">
        <v>1</v>
      </c>
      <c r="H9" s="212"/>
      <c r="I9" s="716" t="s">
        <v>14</v>
      </c>
      <c r="J9" s="734" t="s">
        <v>1014</v>
      </c>
      <c r="K9" s="452"/>
      <c r="L9" s="453" t="s">
        <v>1051</v>
      </c>
      <c r="M9" s="458"/>
      <c r="N9" s="328"/>
      <c r="O9" s="328"/>
      <c r="P9" s="328"/>
      <c r="Q9" s="302"/>
      <c r="R9" s="302"/>
      <c r="S9" s="302"/>
      <c r="T9" s="302"/>
      <c r="U9" s="299"/>
      <c r="V9" s="299"/>
      <c r="W9" s="299"/>
      <c r="X9" s="299"/>
      <c r="Y9" s="299"/>
      <c r="Z9" s="299"/>
      <c r="AA9" s="299"/>
      <c r="AB9" s="299"/>
      <c r="AC9" s="428"/>
      <c r="AD9" s="300"/>
    </row>
    <row r="10" spans="1:31" s="296" customFormat="1" ht="16.149999999999999" customHeight="1" x14ac:dyDescent="0.5">
      <c r="A10" s="553">
        <v>4</v>
      </c>
      <c r="B10" s="459">
        <v>45115</v>
      </c>
      <c r="C10" s="460" t="s">
        <v>102</v>
      </c>
      <c r="D10" s="385" t="s">
        <v>1026</v>
      </c>
      <c r="E10" s="386" t="s">
        <v>1027</v>
      </c>
      <c r="F10" s="457" t="s">
        <v>32</v>
      </c>
      <c r="G10" s="457">
        <v>19</v>
      </c>
      <c r="H10" s="457"/>
      <c r="I10" s="717" t="s">
        <v>15</v>
      </c>
      <c r="J10" s="734" t="s">
        <v>1014</v>
      </c>
      <c r="K10" s="455"/>
      <c r="L10" s="327" t="s">
        <v>1052</v>
      </c>
      <c r="M10" s="458"/>
      <c r="N10" s="328"/>
      <c r="O10" s="328"/>
      <c r="P10" s="328"/>
      <c r="Q10" s="302"/>
      <c r="R10" s="302"/>
      <c r="S10" s="302"/>
      <c r="T10" s="302"/>
      <c r="U10" s="299"/>
      <c r="V10" s="299"/>
      <c r="W10" s="299"/>
      <c r="X10" s="299"/>
      <c r="Y10" s="299"/>
      <c r="Z10" s="299"/>
      <c r="AA10" s="299"/>
      <c r="AB10" s="299"/>
      <c r="AC10" s="428"/>
      <c r="AD10" s="300"/>
    </row>
    <row r="11" spans="1:31" s="296" customFormat="1" ht="16.149999999999999" customHeight="1" x14ac:dyDescent="0.5">
      <c r="A11" s="461">
        <v>5</v>
      </c>
      <c r="B11" s="500">
        <v>45117</v>
      </c>
      <c r="C11" s="462" t="s">
        <v>102</v>
      </c>
      <c r="D11" s="450" t="s">
        <v>484</v>
      </c>
      <c r="E11" s="451" t="s">
        <v>1030</v>
      </c>
      <c r="F11" s="463" t="s">
        <v>36</v>
      </c>
      <c r="G11" s="463">
        <v>9</v>
      </c>
      <c r="H11" s="463"/>
      <c r="I11" s="736" t="s">
        <v>17</v>
      </c>
      <c r="J11" s="879" t="s">
        <v>1014</v>
      </c>
      <c r="K11" s="461"/>
      <c r="L11" s="464" t="s">
        <v>1052</v>
      </c>
      <c r="M11" s="465"/>
      <c r="N11" s="466"/>
      <c r="O11" s="466"/>
      <c r="P11" s="466"/>
      <c r="Q11" s="320"/>
      <c r="R11" s="320"/>
      <c r="S11" s="320"/>
      <c r="T11" s="320"/>
      <c r="U11" s="321"/>
      <c r="V11" s="321"/>
      <c r="W11" s="321"/>
      <c r="X11" s="321"/>
      <c r="Y11" s="321"/>
      <c r="Z11" s="321"/>
      <c r="AA11" s="321"/>
      <c r="AB11" s="321"/>
      <c r="AC11" s="429"/>
      <c r="AD11" s="329"/>
    </row>
    <row r="12" spans="1:31" s="296" customFormat="1" ht="16.149999999999999" customHeight="1" x14ac:dyDescent="0.5">
      <c r="A12" s="452">
        <v>6</v>
      </c>
      <c r="B12" s="431">
        <v>42318</v>
      </c>
      <c r="C12" s="26" t="s">
        <v>141</v>
      </c>
      <c r="D12" s="255" t="s">
        <v>892</v>
      </c>
      <c r="E12" s="256" t="s">
        <v>893</v>
      </c>
      <c r="F12" s="463" t="s">
        <v>39</v>
      </c>
      <c r="G12" s="735">
        <v>14</v>
      </c>
      <c r="H12" s="735" t="s">
        <v>88</v>
      </c>
      <c r="I12" s="716" t="s">
        <v>16</v>
      </c>
      <c r="J12" s="877"/>
      <c r="K12" s="879" t="s">
        <v>1014</v>
      </c>
      <c r="L12" s="878" t="s">
        <v>1059</v>
      </c>
      <c r="M12" s="454"/>
      <c r="N12" s="454"/>
      <c r="O12" s="454"/>
      <c r="P12" s="454"/>
      <c r="Q12" s="318"/>
      <c r="R12" s="318"/>
      <c r="S12" s="318"/>
      <c r="T12" s="318"/>
      <c r="U12" s="319"/>
      <c r="V12" s="319"/>
      <c r="W12" s="319"/>
      <c r="X12" s="319"/>
      <c r="Y12" s="319"/>
      <c r="Z12" s="319"/>
      <c r="AA12" s="319"/>
      <c r="AB12" s="319"/>
      <c r="AC12" s="427"/>
      <c r="AD12" s="297"/>
    </row>
    <row r="13" spans="1:31" s="296" customFormat="1" ht="16.149999999999999" customHeight="1" x14ac:dyDescent="0.5">
      <c r="A13" s="501">
        <v>7</v>
      </c>
      <c r="B13" s="459">
        <v>42521</v>
      </c>
      <c r="C13" s="460" t="s">
        <v>102</v>
      </c>
      <c r="D13" s="385" t="s">
        <v>401</v>
      </c>
      <c r="E13" s="386" t="s">
        <v>402</v>
      </c>
      <c r="F13" s="463" t="s">
        <v>32</v>
      </c>
      <c r="G13" s="457">
        <v>13</v>
      </c>
      <c r="H13" s="457"/>
      <c r="I13" s="717" t="s">
        <v>16</v>
      </c>
      <c r="J13" s="734"/>
      <c r="K13" s="879" t="s">
        <v>1014</v>
      </c>
      <c r="L13" s="327" t="s">
        <v>1060</v>
      </c>
      <c r="M13" s="456"/>
      <c r="N13" s="456"/>
      <c r="O13" s="456"/>
      <c r="P13" s="456"/>
      <c r="Q13" s="436"/>
      <c r="R13" s="436"/>
      <c r="S13" s="436"/>
      <c r="T13" s="436"/>
      <c r="U13" s="437"/>
      <c r="V13" s="437"/>
      <c r="W13" s="437"/>
      <c r="X13" s="437"/>
      <c r="Y13" s="437"/>
      <c r="Z13" s="437"/>
      <c r="AA13" s="437"/>
      <c r="AB13" s="299"/>
      <c r="AC13" s="428"/>
      <c r="AD13" s="300"/>
    </row>
    <row r="14" spans="1:31" s="296" customFormat="1" ht="16.5" customHeight="1" x14ac:dyDescent="0.5">
      <c r="A14" s="298"/>
      <c r="B14" s="459"/>
      <c r="C14" s="460"/>
      <c r="D14" s="385"/>
      <c r="E14" s="386"/>
      <c r="F14" s="457"/>
      <c r="G14" s="457"/>
      <c r="H14" s="457"/>
      <c r="I14" s="716"/>
      <c r="J14" s="734"/>
      <c r="K14" s="879"/>
      <c r="L14" s="327"/>
      <c r="M14" s="458"/>
      <c r="N14" s="328"/>
      <c r="O14" s="328"/>
      <c r="P14" s="328"/>
      <c r="Q14" s="302"/>
      <c r="R14" s="302"/>
      <c r="S14" s="302"/>
      <c r="T14" s="302"/>
      <c r="U14" s="299"/>
      <c r="V14" s="299"/>
      <c r="W14" s="299"/>
      <c r="X14" s="299"/>
      <c r="Y14" s="299"/>
      <c r="Z14" s="299"/>
      <c r="AA14" s="299"/>
      <c r="AB14" s="299"/>
      <c r="AC14" s="428"/>
      <c r="AD14" s="300"/>
    </row>
    <row r="15" spans="1:31" s="296" customFormat="1" ht="16.149999999999999" customHeight="1" x14ac:dyDescent="0.5">
      <c r="A15" s="501"/>
      <c r="B15" s="470"/>
      <c r="C15" s="460"/>
      <c r="D15" s="385"/>
      <c r="E15" s="386"/>
      <c r="F15" s="457"/>
      <c r="G15" s="457"/>
      <c r="H15" s="457"/>
      <c r="I15" s="717"/>
      <c r="J15" s="734"/>
      <c r="K15" s="455"/>
      <c r="L15" s="327"/>
      <c r="M15" s="458"/>
      <c r="N15" s="328"/>
      <c r="O15" s="328"/>
      <c r="P15" s="328"/>
      <c r="Q15" s="302"/>
      <c r="R15" s="302"/>
      <c r="S15" s="302"/>
      <c r="T15" s="302"/>
      <c r="U15" s="299"/>
      <c r="V15" s="299"/>
      <c r="W15" s="299"/>
      <c r="X15" s="299"/>
      <c r="Y15" s="299"/>
      <c r="Z15" s="299"/>
      <c r="AA15" s="299"/>
      <c r="AB15" s="299"/>
      <c r="AC15" s="428"/>
      <c r="AD15" s="300"/>
    </row>
    <row r="16" spans="1:31" s="296" customFormat="1" ht="16.149999999999999" customHeight="1" x14ac:dyDescent="0.5">
      <c r="A16" s="512"/>
      <c r="B16" s="513"/>
      <c r="C16" s="462"/>
      <c r="D16" s="450"/>
      <c r="E16" s="451"/>
      <c r="F16" s="463"/>
      <c r="G16" s="463"/>
      <c r="H16" s="462"/>
      <c r="I16" s="718"/>
      <c r="J16" s="718"/>
      <c r="K16" s="514"/>
      <c r="L16" s="464"/>
      <c r="M16" s="465"/>
      <c r="N16" s="466"/>
      <c r="O16" s="466"/>
      <c r="P16" s="466"/>
      <c r="Q16" s="320"/>
      <c r="R16" s="320"/>
      <c r="S16" s="320"/>
      <c r="T16" s="320"/>
      <c r="U16" s="321"/>
      <c r="V16" s="321"/>
      <c r="W16" s="321"/>
      <c r="X16" s="321"/>
      <c r="Y16" s="321"/>
      <c r="Z16" s="321"/>
      <c r="AA16" s="321"/>
      <c r="AB16" s="321"/>
      <c r="AC16" s="429"/>
      <c r="AD16" s="329"/>
    </row>
    <row r="17" spans="1:30" s="296" customFormat="1" ht="16.149999999999999" customHeight="1" x14ac:dyDescent="0.5">
      <c r="A17" s="452"/>
      <c r="B17" s="516"/>
      <c r="C17" s="517"/>
      <c r="D17" s="518"/>
      <c r="E17" s="519"/>
      <c r="F17" s="520"/>
      <c r="G17" s="520"/>
      <c r="H17" s="520"/>
      <c r="I17" s="719"/>
      <c r="J17" s="719"/>
      <c r="K17" s="521"/>
      <c r="L17" s="453"/>
      <c r="M17" s="454"/>
      <c r="N17" s="454"/>
      <c r="O17" s="454"/>
      <c r="P17" s="454"/>
      <c r="Q17" s="318"/>
      <c r="R17" s="318"/>
      <c r="S17" s="318"/>
      <c r="T17" s="318"/>
      <c r="U17" s="319"/>
      <c r="V17" s="319"/>
      <c r="W17" s="319"/>
      <c r="X17" s="319"/>
      <c r="Y17" s="319"/>
      <c r="Z17" s="319"/>
      <c r="AA17" s="319"/>
      <c r="AB17" s="319"/>
      <c r="AC17" s="427"/>
      <c r="AD17" s="297"/>
    </row>
    <row r="18" spans="1:30" s="296" customFormat="1" ht="16.149999999999999" customHeight="1" x14ac:dyDescent="0.5">
      <c r="A18" s="501"/>
      <c r="B18" s="523"/>
      <c r="C18" s="524"/>
      <c r="D18" s="525"/>
      <c r="E18" s="526"/>
      <c r="F18" s="527"/>
      <c r="G18" s="527"/>
      <c r="H18" s="527"/>
      <c r="I18" s="720"/>
      <c r="J18" s="720"/>
      <c r="K18" s="528"/>
      <c r="L18" s="327"/>
      <c r="M18" s="456"/>
      <c r="N18" s="456"/>
      <c r="O18" s="456"/>
      <c r="P18" s="456"/>
      <c r="Q18" s="436"/>
      <c r="R18" s="436"/>
      <c r="S18" s="436"/>
      <c r="T18" s="436"/>
      <c r="U18" s="437"/>
      <c r="V18" s="437"/>
      <c r="W18" s="437"/>
      <c r="X18" s="437"/>
      <c r="Y18" s="437"/>
      <c r="Z18" s="437"/>
      <c r="AA18" s="437"/>
      <c r="AB18" s="299"/>
      <c r="AC18" s="428"/>
      <c r="AD18" s="300"/>
    </row>
    <row r="19" spans="1:30" s="296" customFormat="1" ht="16.149999999999999" customHeight="1" x14ac:dyDescent="0.5">
      <c r="A19" s="298"/>
      <c r="B19" s="529"/>
      <c r="C19" s="530"/>
      <c r="D19" s="531"/>
      <c r="E19" s="532"/>
      <c r="F19" s="533"/>
      <c r="G19" s="533"/>
      <c r="H19" s="533"/>
      <c r="I19" s="721"/>
      <c r="J19" s="721"/>
      <c r="K19" s="501"/>
      <c r="L19" s="327"/>
      <c r="M19" s="458"/>
      <c r="N19" s="328"/>
      <c r="O19" s="328"/>
      <c r="P19" s="328"/>
      <c r="Q19" s="302"/>
      <c r="R19" s="302"/>
      <c r="S19" s="302"/>
      <c r="T19" s="302"/>
      <c r="U19" s="299"/>
      <c r="V19" s="299"/>
      <c r="W19" s="299"/>
      <c r="X19" s="299"/>
      <c r="Y19" s="299"/>
      <c r="Z19" s="299"/>
      <c r="AA19" s="299"/>
      <c r="AB19" s="299"/>
      <c r="AC19" s="428"/>
      <c r="AD19" s="300"/>
    </row>
    <row r="20" spans="1:30" s="296" customFormat="1" ht="16.149999999999999" customHeight="1" x14ac:dyDescent="0.5">
      <c r="A20" s="501"/>
      <c r="B20" s="529"/>
      <c r="C20" s="530"/>
      <c r="D20" s="534"/>
      <c r="E20" s="532"/>
      <c r="F20" s="533"/>
      <c r="G20" s="533"/>
      <c r="H20" s="533"/>
      <c r="I20" s="721"/>
      <c r="J20" s="721"/>
      <c r="K20" s="501"/>
      <c r="L20" s="327"/>
      <c r="M20" s="458"/>
      <c r="N20" s="328"/>
      <c r="O20" s="328"/>
      <c r="P20" s="328"/>
      <c r="Q20" s="302"/>
      <c r="R20" s="302"/>
      <c r="S20" s="302"/>
      <c r="T20" s="302"/>
      <c r="U20" s="299"/>
      <c r="V20" s="299"/>
      <c r="W20" s="299"/>
      <c r="X20" s="299"/>
      <c r="Y20" s="299"/>
      <c r="Z20" s="299"/>
      <c r="AA20" s="299"/>
      <c r="AB20" s="299"/>
      <c r="AC20" s="428"/>
      <c r="AD20" s="300"/>
    </row>
    <row r="21" spans="1:30" s="296" customFormat="1" ht="16.149999999999999" customHeight="1" x14ac:dyDescent="0.5">
      <c r="A21" s="512"/>
      <c r="B21" s="308"/>
      <c r="C21" s="309"/>
      <c r="D21" s="310"/>
      <c r="E21" s="311"/>
      <c r="F21" s="312"/>
      <c r="G21" s="312"/>
      <c r="H21" s="312"/>
      <c r="I21" s="722"/>
      <c r="J21" s="722"/>
      <c r="K21" s="313"/>
      <c r="L21" s="464"/>
      <c r="M21" s="465"/>
      <c r="N21" s="466"/>
      <c r="O21" s="466"/>
      <c r="P21" s="466"/>
      <c r="Q21" s="320"/>
      <c r="R21" s="320"/>
      <c r="S21" s="320"/>
      <c r="T21" s="320"/>
      <c r="U21" s="321"/>
      <c r="V21" s="321"/>
      <c r="W21" s="321"/>
      <c r="X21" s="321"/>
      <c r="Y21" s="321"/>
      <c r="Z21" s="321"/>
      <c r="AA21" s="321"/>
      <c r="AB21" s="321"/>
      <c r="AC21" s="429"/>
      <c r="AD21" s="329"/>
    </row>
    <row r="22" spans="1:30" s="296" customFormat="1" ht="16.149999999999999" customHeight="1" x14ac:dyDescent="0.5">
      <c r="A22" s="452"/>
      <c r="B22" s="322"/>
      <c r="C22" s="323"/>
      <c r="D22" s="324"/>
      <c r="E22" s="325"/>
      <c r="F22" s="326"/>
      <c r="G22" s="326"/>
      <c r="H22" s="326"/>
      <c r="I22" s="725"/>
      <c r="J22" s="723"/>
      <c r="K22" s="726"/>
      <c r="L22" s="453"/>
      <c r="M22" s="454"/>
      <c r="N22" s="454"/>
      <c r="O22" s="454"/>
      <c r="P22" s="454"/>
      <c r="Q22" s="318"/>
      <c r="R22" s="318"/>
      <c r="S22" s="318"/>
      <c r="T22" s="318"/>
      <c r="U22" s="319"/>
      <c r="V22" s="319"/>
      <c r="W22" s="319"/>
      <c r="X22" s="319"/>
      <c r="Y22" s="319"/>
      <c r="Z22" s="319"/>
      <c r="AA22" s="319"/>
      <c r="AB22" s="319"/>
      <c r="AC22" s="427"/>
      <c r="AD22" s="297"/>
    </row>
    <row r="23" spans="1:30" s="296" customFormat="1" ht="16.149999999999999" customHeight="1" x14ac:dyDescent="0.5">
      <c r="A23" s="501"/>
      <c r="B23" s="303"/>
      <c r="C23" s="304"/>
      <c r="D23" s="305"/>
      <c r="E23" s="306"/>
      <c r="F23" s="301"/>
      <c r="G23" s="301"/>
      <c r="H23" s="301"/>
      <c r="I23" s="724"/>
      <c r="J23" s="724"/>
      <c r="K23" s="307"/>
      <c r="L23" s="327"/>
      <c r="M23" s="456"/>
      <c r="N23" s="456"/>
      <c r="O23" s="456"/>
      <c r="P23" s="456"/>
      <c r="Q23" s="436"/>
      <c r="R23" s="436"/>
      <c r="S23" s="436"/>
      <c r="T23" s="436"/>
      <c r="U23" s="437"/>
      <c r="V23" s="437"/>
      <c r="W23" s="437"/>
      <c r="X23" s="437"/>
      <c r="Y23" s="437"/>
      <c r="Z23" s="437"/>
      <c r="AA23" s="437"/>
      <c r="AB23" s="299"/>
      <c r="AC23" s="428"/>
      <c r="AD23" s="300"/>
    </row>
    <row r="24" spans="1:30" s="296" customFormat="1" ht="16.149999999999999" customHeight="1" x14ac:dyDescent="0.5">
      <c r="A24" s="298"/>
      <c r="B24" s="303"/>
      <c r="C24" s="304"/>
      <c r="D24" s="305"/>
      <c r="E24" s="306"/>
      <c r="F24" s="301"/>
      <c r="G24" s="301"/>
      <c r="H24" s="301"/>
      <c r="I24" s="724"/>
      <c r="J24" s="724"/>
      <c r="K24" s="307"/>
      <c r="L24" s="327"/>
      <c r="M24" s="458"/>
      <c r="N24" s="328"/>
      <c r="O24" s="328"/>
      <c r="P24" s="328"/>
      <c r="Q24" s="302"/>
      <c r="R24" s="302"/>
      <c r="S24" s="302"/>
      <c r="T24" s="302"/>
      <c r="U24" s="299"/>
      <c r="V24" s="299"/>
      <c r="W24" s="299"/>
      <c r="X24" s="299"/>
      <c r="Y24" s="299"/>
      <c r="Z24" s="299"/>
      <c r="AA24" s="299"/>
      <c r="AB24" s="299"/>
      <c r="AC24" s="428"/>
      <c r="AD24" s="300"/>
    </row>
    <row r="25" spans="1:30" s="296" customFormat="1" ht="16.149999999999999" customHeight="1" x14ac:dyDescent="0.5">
      <c r="A25" s="501"/>
      <c r="B25" s="303"/>
      <c r="C25" s="304"/>
      <c r="D25" s="305"/>
      <c r="E25" s="306"/>
      <c r="F25" s="301"/>
      <c r="G25" s="301"/>
      <c r="H25" s="301"/>
      <c r="I25" s="724"/>
      <c r="J25" s="724"/>
      <c r="K25" s="307"/>
      <c r="L25" s="327"/>
      <c r="M25" s="458"/>
      <c r="N25" s="328"/>
      <c r="O25" s="328"/>
      <c r="P25" s="328"/>
      <c r="Q25" s="302"/>
      <c r="R25" s="302"/>
      <c r="S25" s="302"/>
      <c r="T25" s="302"/>
      <c r="U25" s="299"/>
      <c r="V25" s="299"/>
      <c r="W25" s="299"/>
      <c r="X25" s="299"/>
      <c r="Y25" s="299"/>
      <c r="Z25" s="299"/>
      <c r="AA25" s="299"/>
      <c r="AB25" s="299"/>
      <c r="AC25" s="428"/>
      <c r="AD25" s="300"/>
    </row>
    <row r="26" spans="1:30" s="296" customFormat="1" ht="16.350000000000001" customHeight="1" x14ac:dyDescent="0.5">
      <c r="A26" s="512"/>
      <c r="B26" s="308"/>
      <c r="C26" s="309"/>
      <c r="D26" s="310"/>
      <c r="E26" s="311"/>
      <c r="F26" s="312"/>
      <c r="G26" s="312"/>
      <c r="H26" s="312"/>
      <c r="I26" s="722"/>
      <c r="J26" s="722"/>
      <c r="K26" s="313"/>
      <c r="L26" s="464"/>
      <c r="M26" s="465"/>
      <c r="N26" s="466"/>
      <c r="O26" s="466"/>
      <c r="P26" s="466"/>
      <c r="Q26" s="320"/>
      <c r="R26" s="320"/>
      <c r="S26" s="320"/>
      <c r="T26" s="320"/>
      <c r="U26" s="321"/>
      <c r="V26" s="321"/>
      <c r="W26" s="321"/>
      <c r="X26" s="321"/>
      <c r="Y26" s="321"/>
      <c r="Z26" s="321"/>
      <c r="AA26" s="321"/>
      <c r="AB26" s="321"/>
      <c r="AC26" s="429"/>
      <c r="AD26" s="329"/>
    </row>
    <row r="27" spans="1:30" s="296" customFormat="1" ht="16.149999999999999" customHeight="1" x14ac:dyDescent="0.5">
      <c r="A27" s="452"/>
      <c r="B27" s="322"/>
      <c r="C27" s="314"/>
      <c r="D27" s="315"/>
      <c r="E27" s="316"/>
      <c r="F27" s="317"/>
      <c r="G27" s="317"/>
      <c r="H27" s="317"/>
      <c r="I27" s="725"/>
      <c r="J27" s="723"/>
      <c r="K27" s="726"/>
      <c r="L27" s="453"/>
      <c r="M27" s="454"/>
      <c r="N27" s="454"/>
      <c r="O27" s="454"/>
      <c r="P27" s="454"/>
      <c r="Q27" s="318"/>
      <c r="R27" s="318"/>
      <c r="S27" s="318"/>
      <c r="T27" s="318"/>
      <c r="U27" s="319"/>
      <c r="V27" s="319"/>
      <c r="W27" s="319"/>
      <c r="X27" s="319"/>
      <c r="Y27" s="319"/>
      <c r="Z27" s="319"/>
      <c r="AA27" s="319"/>
      <c r="AB27" s="319"/>
      <c r="AC27" s="427"/>
      <c r="AD27" s="297"/>
    </row>
    <row r="28" spans="1:30" s="296" customFormat="1" ht="16.149999999999999" customHeight="1" x14ac:dyDescent="0.5">
      <c r="A28" s="501"/>
      <c r="B28" s="303"/>
      <c r="C28" s="304"/>
      <c r="D28" s="305"/>
      <c r="E28" s="306"/>
      <c r="F28" s="301"/>
      <c r="G28" s="301"/>
      <c r="H28" s="301"/>
      <c r="I28" s="724"/>
      <c r="J28" s="724"/>
      <c r="K28" s="307"/>
      <c r="L28" s="327"/>
      <c r="M28" s="456"/>
      <c r="N28" s="456"/>
      <c r="O28" s="456"/>
      <c r="P28" s="456"/>
      <c r="Q28" s="436"/>
      <c r="R28" s="436"/>
      <c r="S28" s="436"/>
      <c r="T28" s="436"/>
      <c r="U28" s="437"/>
      <c r="V28" s="437"/>
      <c r="W28" s="437"/>
      <c r="X28" s="437"/>
      <c r="Y28" s="437"/>
      <c r="Z28" s="437"/>
      <c r="AA28" s="437"/>
      <c r="AB28" s="299"/>
      <c r="AC28" s="428"/>
      <c r="AD28" s="300"/>
    </row>
    <row r="29" spans="1:30" s="296" customFormat="1" ht="16.149999999999999" customHeight="1" x14ac:dyDescent="0.5">
      <c r="A29" s="298"/>
      <c r="B29" s="303"/>
      <c r="C29" s="304"/>
      <c r="D29" s="305"/>
      <c r="E29" s="306"/>
      <c r="F29" s="301"/>
      <c r="G29" s="301"/>
      <c r="H29" s="301"/>
      <c r="I29" s="724"/>
      <c r="J29" s="724"/>
      <c r="K29" s="307"/>
      <c r="L29" s="327"/>
      <c r="M29" s="458"/>
      <c r="N29" s="328"/>
      <c r="O29" s="328"/>
      <c r="P29" s="328"/>
      <c r="Q29" s="302"/>
      <c r="R29" s="302"/>
      <c r="S29" s="302"/>
      <c r="T29" s="302"/>
      <c r="U29" s="299"/>
      <c r="V29" s="299"/>
      <c r="W29" s="299"/>
      <c r="X29" s="299"/>
      <c r="Y29" s="299"/>
      <c r="Z29" s="299"/>
      <c r="AA29" s="299"/>
      <c r="AB29" s="299"/>
      <c r="AC29" s="428"/>
      <c r="AD29" s="300"/>
    </row>
    <row r="30" spans="1:30" s="296" customFormat="1" ht="16.149999999999999" customHeight="1" x14ac:dyDescent="0.5">
      <c r="A30" s="501"/>
      <c r="B30" s="303"/>
      <c r="C30" s="304"/>
      <c r="D30" s="305"/>
      <c r="E30" s="306"/>
      <c r="F30" s="301"/>
      <c r="G30" s="301"/>
      <c r="H30" s="301"/>
      <c r="I30" s="724"/>
      <c r="J30" s="724"/>
      <c r="K30" s="307"/>
      <c r="L30" s="327"/>
      <c r="M30" s="458"/>
      <c r="N30" s="328"/>
      <c r="O30" s="328"/>
      <c r="P30" s="328"/>
      <c r="Q30" s="302"/>
      <c r="R30" s="302"/>
      <c r="S30" s="302"/>
      <c r="T30" s="302"/>
      <c r="U30" s="299"/>
      <c r="V30" s="299"/>
      <c r="W30" s="299"/>
      <c r="X30" s="299"/>
      <c r="Y30" s="299"/>
      <c r="Z30" s="299"/>
      <c r="AA30" s="299"/>
      <c r="AB30" s="299"/>
      <c r="AC30" s="428"/>
      <c r="AD30" s="300"/>
    </row>
    <row r="31" spans="1:30" s="296" customFormat="1" ht="16.149999999999999" customHeight="1" x14ac:dyDescent="0.5">
      <c r="A31" s="512"/>
      <c r="B31" s="308"/>
      <c r="C31" s="309"/>
      <c r="D31" s="310"/>
      <c r="E31" s="311"/>
      <c r="F31" s="312"/>
      <c r="G31" s="312"/>
      <c r="H31" s="312"/>
      <c r="I31" s="722"/>
      <c r="J31" s="722"/>
      <c r="K31" s="313"/>
      <c r="L31" s="464"/>
      <c r="M31" s="465"/>
      <c r="N31" s="466"/>
      <c r="O31" s="466"/>
      <c r="P31" s="466"/>
      <c r="Q31" s="320"/>
      <c r="R31" s="320"/>
      <c r="S31" s="320"/>
      <c r="T31" s="320"/>
      <c r="U31" s="321"/>
      <c r="V31" s="321"/>
      <c r="W31" s="321"/>
      <c r="X31" s="321"/>
      <c r="Y31" s="321"/>
      <c r="Z31" s="321"/>
      <c r="AA31" s="321"/>
      <c r="AB31" s="321"/>
      <c r="AC31" s="429"/>
      <c r="AD31" s="329"/>
    </row>
    <row r="32" spans="1:30" s="296" customFormat="1" ht="10.9" customHeight="1" x14ac:dyDescent="0.5">
      <c r="A32" s="729"/>
      <c r="B32" s="730"/>
      <c r="C32" s="731"/>
      <c r="D32" s="732"/>
      <c r="E32" s="732"/>
      <c r="F32" s="731"/>
      <c r="G32" s="732"/>
      <c r="H32" s="732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335"/>
      <c r="V32" s="335"/>
      <c r="W32" s="335"/>
      <c r="X32" s="335"/>
      <c r="Y32" s="335"/>
      <c r="Z32" s="335"/>
      <c r="AA32" s="335"/>
      <c r="AB32" s="335"/>
      <c r="AC32" s="335"/>
      <c r="AD32" s="733"/>
    </row>
    <row r="33" spans="1:31" s="296" customFormat="1" ht="16.149999999999999" customHeight="1" x14ac:dyDescent="0.5">
      <c r="A33" s="330"/>
      <c r="B33" s="365" t="s">
        <v>24</v>
      </c>
      <c r="C33" s="331"/>
      <c r="D33" s="331">
        <f>H33+Q33</f>
        <v>7</v>
      </c>
      <c r="E33" s="332" t="s">
        <v>6</v>
      </c>
      <c r="F33" s="365" t="s">
        <v>11</v>
      </c>
      <c r="G33" s="333"/>
      <c r="H33" s="332">
        <f>COUNTIF($C$7:$C$32,"ช")</f>
        <v>6</v>
      </c>
      <c r="I33" s="727" t="s">
        <v>6</v>
      </c>
      <c r="J33" s="727"/>
      <c r="K33" s="727"/>
      <c r="L33" s="727"/>
      <c r="M33" s="959" t="s">
        <v>7</v>
      </c>
      <c r="N33" s="959"/>
      <c r="O33" s="334" t="s">
        <v>50</v>
      </c>
      <c r="Q33" s="728">
        <f>COUNTIF($C$7:$C$32,"ญ")</f>
        <v>1</v>
      </c>
      <c r="R33" s="727"/>
      <c r="S33" s="727" t="s">
        <v>6</v>
      </c>
      <c r="T33" s="331"/>
      <c r="U33" s="330"/>
      <c r="V33" s="334" t="s">
        <v>50</v>
      </c>
      <c r="AD33" s="330"/>
    </row>
    <row r="34" spans="1:31" s="296" customFormat="1" ht="17.100000000000001" hidden="1" customHeight="1" x14ac:dyDescent="0.5">
      <c r="A34" s="210"/>
      <c r="B34" s="337"/>
      <c r="C34" s="337"/>
      <c r="D34" s="336"/>
      <c r="E34" s="336"/>
      <c r="F34" s="337"/>
      <c r="G34" s="336"/>
      <c r="H34" s="336"/>
      <c r="I34" s="336"/>
      <c r="J34" s="336"/>
      <c r="K34" s="336"/>
      <c r="L34" s="336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ht="15" hidden="1" customHeight="1" x14ac:dyDescent="0.5">
      <c r="A35" s="210"/>
      <c r="B35" s="337"/>
      <c r="C35" s="372"/>
      <c r="D35" s="337" t="s">
        <v>13</v>
      </c>
      <c r="E35" s="337">
        <f>COUNTIF($I$7:$I$32,"แดง")</f>
        <v>0</v>
      </c>
      <c r="F35" s="337"/>
      <c r="G35" s="337"/>
      <c r="H35" s="337"/>
      <c r="I35" s="338"/>
      <c r="J35" s="338"/>
      <c r="K35" s="338"/>
      <c r="L35" s="338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5" hidden="1" customHeight="1" x14ac:dyDescent="0.5">
      <c r="A36" s="210"/>
      <c r="B36" s="337"/>
      <c r="C36" s="372"/>
      <c r="D36" s="337" t="s">
        <v>14</v>
      </c>
      <c r="E36" s="337">
        <f>COUNTIF($I$7:$I$32,"เหลือง")</f>
        <v>1</v>
      </c>
      <c r="F36" s="337"/>
      <c r="G36" s="337"/>
      <c r="H36" s="337"/>
      <c r="I36" s="338"/>
      <c r="J36" s="338"/>
      <c r="K36" s="338"/>
      <c r="L36" s="338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ht="15" hidden="1" customHeight="1" x14ac:dyDescent="0.5">
      <c r="A37" s="210"/>
      <c r="B37" s="337"/>
      <c r="C37" s="372"/>
      <c r="D37" s="337" t="s">
        <v>15</v>
      </c>
      <c r="E37" s="337">
        <f>COUNTIF($I$7:$I$32,"น้ำเงิน")</f>
        <v>1</v>
      </c>
      <c r="F37" s="337"/>
      <c r="G37" s="337"/>
      <c r="H37" s="337"/>
      <c r="I37" s="338"/>
      <c r="J37" s="338"/>
      <c r="K37" s="338"/>
      <c r="L37" s="338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</row>
    <row r="38" spans="1:31" ht="15" hidden="1" customHeight="1" x14ac:dyDescent="0.5">
      <c r="A38" s="210"/>
      <c r="B38" s="337"/>
      <c r="C38" s="372"/>
      <c r="D38" s="337" t="s">
        <v>16</v>
      </c>
      <c r="E38" s="337">
        <f>COUNTIF($I$7:$I$32,"ม่วง")</f>
        <v>2</v>
      </c>
      <c r="F38" s="337"/>
      <c r="G38" s="337"/>
      <c r="H38" s="337"/>
      <c r="I38" s="338"/>
      <c r="J38" s="338"/>
      <c r="K38" s="338"/>
      <c r="L38" s="338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</row>
    <row r="39" spans="1:31" ht="15" hidden="1" customHeight="1" x14ac:dyDescent="0.5">
      <c r="A39" s="210"/>
      <c r="B39" s="337"/>
      <c r="C39" s="372"/>
      <c r="D39" s="337" t="s">
        <v>17</v>
      </c>
      <c r="E39" s="337">
        <f>COUNTIF($I$7:$I$32,"ฟ้า")</f>
        <v>3</v>
      </c>
      <c r="F39" s="337"/>
      <c r="G39" s="337"/>
      <c r="H39" s="337"/>
      <c r="I39" s="338"/>
      <c r="J39" s="338"/>
      <c r="K39" s="338"/>
      <c r="L39" s="338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</row>
    <row r="40" spans="1:31" ht="15" hidden="1" customHeight="1" x14ac:dyDescent="0.5">
      <c r="A40" s="210"/>
      <c r="B40" s="337"/>
      <c r="C40" s="372"/>
      <c r="D40" s="337" t="s">
        <v>5</v>
      </c>
      <c r="E40" s="337">
        <f>SUM(E35:E39)</f>
        <v>7</v>
      </c>
      <c r="F40" s="337"/>
      <c r="G40" s="337"/>
      <c r="H40" s="337"/>
      <c r="I40" s="338"/>
      <c r="J40" s="338"/>
      <c r="K40" s="338"/>
      <c r="L40" s="338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</row>
    <row r="41" spans="1:31" ht="15" customHeight="1" x14ac:dyDescent="0.5">
      <c r="B41" s="369"/>
      <c r="C41" s="337"/>
      <c r="D41" s="339"/>
      <c r="E41" s="339"/>
      <c r="F41" s="337"/>
      <c r="G41" s="339"/>
      <c r="H41" s="339"/>
      <c r="I41" s="338"/>
      <c r="J41" s="338"/>
      <c r="K41" s="338"/>
      <c r="L41" s="338"/>
    </row>
    <row r="42" spans="1:31" ht="15" customHeight="1" x14ac:dyDescent="0.5">
      <c r="B42" s="369"/>
      <c r="C42" s="337"/>
      <c r="D42" s="339"/>
      <c r="E42" s="339"/>
      <c r="F42" s="337"/>
      <c r="G42" s="339"/>
      <c r="H42" s="339"/>
      <c r="I42" s="338"/>
      <c r="J42" s="338"/>
      <c r="K42" s="338"/>
      <c r="L42" s="338"/>
    </row>
    <row r="43" spans="1:31" ht="15" customHeight="1" x14ac:dyDescent="0.5">
      <c r="B43" s="369"/>
      <c r="C43" s="340"/>
      <c r="D43" s="341"/>
      <c r="E43" s="341"/>
      <c r="F43" s="340"/>
      <c r="G43" s="341"/>
      <c r="H43" s="341"/>
      <c r="I43" s="338"/>
      <c r="J43" s="338"/>
      <c r="K43" s="338"/>
      <c r="L43" s="338"/>
    </row>
    <row r="44" spans="1:31" ht="15" customHeight="1" x14ac:dyDescent="0.5">
      <c r="B44" s="369"/>
      <c r="C44" s="337"/>
      <c r="D44" s="339"/>
      <c r="E44" s="339"/>
      <c r="F44" s="337"/>
      <c r="G44" s="339"/>
      <c r="H44" s="339"/>
      <c r="I44" s="338"/>
      <c r="J44" s="338"/>
      <c r="K44" s="338"/>
      <c r="L44" s="338"/>
    </row>
    <row r="45" spans="1:31" ht="15" customHeight="1" x14ac:dyDescent="0.5">
      <c r="B45" s="369"/>
      <c r="C45" s="337"/>
      <c r="D45" s="339"/>
      <c r="E45" s="339"/>
      <c r="F45" s="337"/>
      <c r="G45" s="339"/>
      <c r="H45" s="339"/>
      <c r="I45" s="338"/>
      <c r="J45" s="338"/>
      <c r="K45" s="338"/>
      <c r="L45" s="338"/>
    </row>
  </sheetData>
  <mergeCells count="12">
    <mergeCell ref="A5:A6"/>
    <mergeCell ref="B5:B6"/>
    <mergeCell ref="C5:C6"/>
    <mergeCell ref="D5:D6"/>
    <mergeCell ref="E5:E6"/>
    <mergeCell ref="I5:I6"/>
    <mergeCell ref="M33:N33"/>
    <mergeCell ref="F5:F6"/>
    <mergeCell ref="G5:G6"/>
    <mergeCell ref="H5:H6"/>
    <mergeCell ref="J5:K5"/>
    <mergeCell ref="L5:AD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ColWidth="9.140625" defaultRowHeight="30.75" x14ac:dyDescent="0.5"/>
  <cols>
    <col min="1" max="1" width="15.85546875" style="275" customWidth="1"/>
    <col min="2" max="2" width="36.5703125" style="275" customWidth="1"/>
    <col min="3" max="5" width="14.28515625" style="275" customWidth="1"/>
    <col min="6" max="6" width="13.5703125" style="275" customWidth="1"/>
    <col min="7" max="7" width="23.42578125" style="275" customWidth="1"/>
    <col min="8" max="8" width="9" style="275" customWidth="1"/>
    <col min="9" max="9" width="6" style="275" customWidth="1"/>
    <col min="10" max="10" width="0" style="275" hidden="1" customWidth="1"/>
    <col min="11" max="11" width="0" style="443" hidden="1" customWidth="1"/>
    <col min="12" max="12" width="11.85546875" style="443" hidden="1" customWidth="1"/>
    <col min="13" max="13" width="9" style="443" hidden="1" customWidth="1"/>
    <col min="14" max="14" width="8.85546875" style="443" hidden="1" customWidth="1"/>
    <col min="15" max="15" width="0" style="275" hidden="1" customWidth="1"/>
    <col min="16" max="16" width="9.42578125" style="275" customWidth="1"/>
    <col min="17" max="17" width="30.140625" style="275" customWidth="1"/>
    <col min="18" max="18" width="9.42578125" style="275" customWidth="1"/>
    <col min="19" max="16384" width="9.140625" style="275"/>
  </cols>
  <sheetData>
    <row r="1" spans="1:16" ht="27.6" customHeight="1" thickBot="1" x14ac:dyDescent="0.55000000000000004">
      <c r="A1" s="996" t="s">
        <v>52</v>
      </c>
      <c r="B1" s="996"/>
      <c r="C1" s="996"/>
      <c r="D1" s="997" t="str">
        <f>'5-1'!E1</f>
        <v xml:space="preserve">      ภาคเรียนที่ 2  ปีการศึกษา 2568</v>
      </c>
      <c r="E1" s="997"/>
      <c r="F1" s="997"/>
      <c r="G1" s="997"/>
      <c r="H1" s="997"/>
      <c r="I1" s="997"/>
    </row>
    <row r="2" spans="1:16" s="276" customFormat="1" ht="21" customHeight="1" x14ac:dyDescent="0.5">
      <c r="A2" s="1012" t="s">
        <v>10</v>
      </c>
      <c r="B2" s="998" t="s">
        <v>19</v>
      </c>
      <c r="C2" s="998" t="s">
        <v>20</v>
      </c>
      <c r="D2" s="1014"/>
      <c r="E2" s="1012" t="s">
        <v>5</v>
      </c>
      <c r="F2" s="1004" t="s">
        <v>22</v>
      </c>
      <c r="G2" s="998" t="s">
        <v>18</v>
      </c>
      <c r="H2" s="999"/>
      <c r="I2" s="1000"/>
      <c r="K2" s="909"/>
      <c r="L2" s="910"/>
      <c r="M2" s="909"/>
      <c r="N2" s="909"/>
    </row>
    <row r="3" spans="1:16" s="276" customFormat="1" ht="21" customHeight="1" thickBot="1" x14ac:dyDescent="0.55000000000000004">
      <c r="A3" s="1013"/>
      <c r="B3" s="1001"/>
      <c r="C3" s="277" t="s">
        <v>11</v>
      </c>
      <c r="D3" s="278" t="s">
        <v>12</v>
      </c>
      <c r="E3" s="1013"/>
      <c r="F3" s="1005"/>
      <c r="G3" s="1001"/>
      <c r="H3" s="1002"/>
      <c r="I3" s="1003"/>
      <c r="K3" s="909"/>
      <c r="L3" s="910"/>
      <c r="M3" s="909"/>
      <c r="N3" s="909"/>
    </row>
    <row r="4" spans="1:16" s="279" customFormat="1" ht="17.45" customHeight="1" x14ac:dyDescent="0.35">
      <c r="A4" s="1024" t="s">
        <v>28</v>
      </c>
      <c r="B4" s="706" t="s">
        <v>77</v>
      </c>
      <c r="C4" s="1025">
        <f>'5-1'!I48</f>
        <v>18</v>
      </c>
      <c r="D4" s="1019">
        <f>'5-1'!O48</f>
        <v>21</v>
      </c>
      <c r="E4" s="1011">
        <f t="shared" ref="E4:E26" si="0">SUM(C4:D4)</f>
        <v>39</v>
      </c>
      <c r="F4" s="1041">
        <v>734</v>
      </c>
      <c r="G4" s="1045" t="s">
        <v>13</v>
      </c>
      <c r="H4" s="1050">
        <f>'5-1'!E50+'5-2'!E46+'5-3'!E40+'5-4'!E46+'5-5'!E50+'5-6'!E50+'5-7'!E50+'5-8'!E50+'5-9'!E50+'5-10'!E50+'5-11'!E50+'5-12'!E47+'5-13'!E50</f>
        <v>99</v>
      </c>
      <c r="I4" s="1052" t="s">
        <v>6</v>
      </c>
      <c r="K4" s="916" t="s">
        <v>1062</v>
      </c>
      <c r="L4" s="917" t="s">
        <v>22</v>
      </c>
      <c r="M4" s="916" t="s">
        <v>11</v>
      </c>
      <c r="N4" s="916" t="s">
        <v>7</v>
      </c>
      <c r="O4" s="916" t="s">
        <v>5</v>
      </c>
    </row>
    <row r="5" spans="1:16" s="279" customFormat="1" ht="17.45" customHeight="1" x14ac:dyDescent="0.35">
      <c r="A5" s="1018"/>
      <c r="B5" s="707" t="s">
        <v>80</v>
      </c>
      <c r="C5" s="1015"/>
      <c r="D5" s="1008"/>
      <c r="E5" s="1007"/>
      <c r="F5" s="1038"/>
      <c r="G5" s="1044"/>
      <c r="H5" s="1051"/>
      <c r="I5" s="1047"/>
      <c r="K5" s="916" t="s">
        <v>28</v>
      </c>
      <c r="L5" s="911">
        <f>F4</f>
        <v>734</v>
      </c>
      <c r="M5" s="912">
        <f>C4</f>
        <v>18</v>
      </c>
      <c r="N5" s="911">
        <f>D4</f>
        <v>21</v>
      </c>
      <c r="O5" s="913">
        <f>E4</f>
        <v>39</v>
      </c>
    </row>
    <row r="6" spans="1:16" s="279" customFormat="1" ht="17.45" customHeight="1" x14ac:dyDescent="0.35">
      <c r="A6" s="1017" t="s">
        <v>29</v>
      </c>
      <c r="B6" s="708" t="s">
        <v>43</v>
      </c>
      <c r="C6" s="1015">
        <f>'5-2'!I44</f>
        <v>14</v>
      </c>
      <c r="D6" s="1008">
        <f>'5-2'!O44</f>
        <v>19</v>
      </c>
      <c r="E6" s="1006">
        <f t="shared" si="0"/>
        <v>33</v>
      </c>
      <c r="F6" s="1037">
        <v>733</v>
      </c>
      <c r="G6" s="1043" t="s">
        <v>14</v>
      </c>
      <c r="H6" s="1048">
        <f>'5-1'!E51+'5-2'!E47+'5-3'!E41+'5-4'!E47+'5-5'!E51+'5-6'!E51+'5-7'!E51+'5-8'!E51+'5-9'!E51+'5-10'!E51+'5-11'!E51+'5-12'!E48+'5-14'!E36+'5-13'!E51</f>
        <v>96</v>
      </c>
      <c r="I6" s="1046" t="s">
        <v>6</v>
      </c>
      <c r="J6" s="280"/>
      <c r="K6" s="916" t="s">
        <v>29</v>
      </c>
      <c r="L6" s="911">
        <f>F6</f>
        <v>733</v>
      </c>
      <c r="M6" s="912">
        <f>C6</f>
        <v>14</v>
      </c>
      <c r="N6" s="911">
        <f>D6</f>
        <v>19</v>
      </c>
      <c r="O6" s="913">
        <f>E6</f>
        <v>33</v>
      </c>
      <c r="P6" s="280"/>
    </row>
    <row r="7" spans="1:16" s="279" customFormat="1" ht="17.45" customHeight="1" x14ac:dyDescent="0.35">
      <c r="A7" s="1018"/>
      <c r="B7" s="707" t="s">
        <v>1001</v>
      </c>
      <c r="C7" s="1015"/>
      <c r="D7" s="1008"/>
      <c r="E7" s="1007"/>
      <c r="F7" s="1038"/>
      <c r="G7" s="1044"/>
      <c r="H7" s="1049"/>
      <c r="I7" s="1047"/>
      <c r="J7" s="280"/>
      <c r="K7" s="916" t="s">
        <v>30</v>
      </c>
      <c r="L7" s="911">
        <f>F8</f>
        <v>748</v>
      </c>
      <c r="M7" s="912">
        <f>C8</f>
        <v>20</v>
      </c>
      <c r="N7" s="911">
        <f>D8</f>
        <v>10</v>
      </c>
      <c r="O7" s="913">
        <f>E8</f>
        <v>30</v>
      </c>
      <c r="P7" s="280"/>
    </row>
    <row r="8" spans="1:16" s="279" customFormat="1" ht="17.45" customHeight="1" x14ac:dyDescent="0.35">
      <c r="A8" s="1017" t="s">
        <v>30</v>
      </c>
      <c r="B8" s="708" t="s">
        <v>1002</v>
      </c>
      <c r="C8" s="1015">
        <f>'5-3'!I38</f>
        <v>20</v>
      </c>
      <c r="D8" s="1008">
        <f>'5-3'!O38</f>
        <v>10</v>
      </c>
      <c r="E8" s="1006">
        <f>SUM(C8:D8)</f>
        <v>30</v>
      </c>
      <c r="F8" s="1037">
        <v>748</v>
      </c>
      <c r="G8" s="1043" t="s">
        <v>15</v>
      </c>
      <c r="H8" s="1048">
        <f>'5-1'!E52+'5-2'!E48+'5-3'!E42+'5-4'!E48+'5-5'!E52+'5-6'!E52+'5-7'!E52+'5-8'!E52+'5-9'!E52+'5-10'!E52+'5-11'!E52+'5-12'!E49+'5-14'!E37+'5-13'!E52</f>
        <v>97</v>
      </c>
      <c r="I8" s="1046" t="s">
        <v>6</v>
      </c>
      <c r="J8" s="280"/>
      <c r="K8" s="916" t="s">
        <v>31</v>
      </c>
      <c r="L8" s="911">
        <f>F10</f>
        <v>747</v>
      </c>
      <c r="M8" s="912">
        <f>C10</f>
        <v>23</v>
      </c>
      <c r="N8" s="911">
        <f>D10</f>
        <v>12</v>
      </c>
      <c r="O8" s="913">
        <f>E10</f>
        <v>35</v>
      </c>
    </row>
    <row r="9" spans="1:16" s="279" customFormat="1" ht="17.45" customHeight="1" x14ac:dyDescent="0.35">
      <c r="A9" s="1018"/>
      <c r="B9" s="709" t="s">
        <v>101</v>
      </c>
      <c r="C9" s="1015"/>
      <c r="D9" s="1008"/>
      <c r="E9" s="1007"/>
      <c r="F9" s="1038"/>
      <c r="G9" s="1044"/>
      <c r="H9" s="1049"/>
      <c r="I9" s="1047"/>
      <c r="J9" s="280"/>
      <c r="K9" s="916" t="s">
        <v>32</v>
      </c>
      <c r="L9" s="911">
        <f>F12</f>
        <v>746</v>
      </c>
      <c r="M9" s="912">
        <f>C12</f>
        <v>17</v>
      </c>
      <c r="N9" s="911">
        <f>D12</f>
        <v>20</v>
      </c>
      <c r="O9" s="913">
        <f>E12</f>
        <v>37</v>
      </c>
    </row>
    <row r="10" spans="1:16" s="279" customFormat="1" ht="17.45" customHeight="1" x14ac:dyDescent="0.35">
      <c r="A10" s="1017" t="s">
        <v>31</v>
      </c>
      <c r="B10" s="707" t="s">
        <v>53</v>
      </c>
      <c r="C10" s="1015">
        <f>'5-4'!I44</f>
        <v>23</v>
      </c>
      <c r="D10" s="1008">
        <f>'5-4'!O44</f>
        <v>12</v>
      </c>
      <c r="E10" s="1006">
        <f t="shared" si="0"/>
        <v>35</v>
      </c>
      <c r="F10" s="1037">
        <v>747</v>
      </c>
      <c r="G10" s="1043" t="s">
        <v>16</v>
      </c>
      <c r="H10" s="1048">
        <f>'5-1'!E53+'5-2'!E49+'5-3'!E43+'5-4'!E49+'5-5'!E53+'5-6'!E53+'5-7'!E53+'5-8'!E53+'5-9'!E53+'5-10'!E53+'5-11'!E53+'5-12'!E50+'5-14'!E38+'5-13'!E53</f>
        <v>93</v>
      </c>
      <c r="I10" s="1046" t="s">
        <v>6</v>
      </c>
      <c r="K10" s="916" t="s">
        <v>33</v>
      </c>
      <c r="L10" s="911">
        <f>F14</f>
        <v>745</v>
      </c>
      <c r="M10" s="912">
        <f>C14</f>
        <v>19</v>
      </c>
      <c r="N10" s="911">
        <f>D14</f>
        <v>21</v>
      </c>
      <c r="O10" s="913">
        <f>E14</f>
        <v>40</v>
      </c>
    </row>
    <row r="11" spans="1:16" s="279" customFormat="1" ht="17.45" customHeight="1" x14ac:dyDescent="0.35">
      <c r="A11" s="1018"/>
      <c r="B11" s="707" t="s">
        <v>95</v>
      </c>
      <c r="C11" s="1015"/>
      <c r="D11" s="1008"/>
      <c r="E11" s="1007"/>
      <c r="F11" s="1038"/>
      <c r="G11" s="1044"/>
      <c r="H11" s="1049"/>
      <c r="I11" s="1047"/>
      <c r="K11" s="916" t="s">
        <v>34</v>
      </c>
      <c r="L11" s="911">
        <f>F16</f>
        <v>744</v>
      </c>
      <c r="M11" s="912">
        <f>C16</f>
        <v>21</v>
      </c>
      <c r="N11" s="911">
        <f>D16</f>
        <v>19</v>
      </c>
      <c r="O11" s="913">
        <f>E16</f>
        <v>40</v>
      </c>
    </row>
    <row r="12" spans="1:16" s="279" customFormat="1" ht="17.45" customHeight="1" x14ac:dyDescent="0.35">
      <c r="A12" s="1017" t="s">
        <v>32</v>
      </c>
      <c r="B12" s="708" t="s">
        <v>94</v>
      </c>
      <c r="C12" s="1015">
        <f>'5-5'!I48</f>
        <v>17</v>
      </c>
      <c r="D12" s="1008">
        <f>'5-5'!O48</f>
        <v>20</v>
      </c>
      <c r="E12" s="1006">
        <f t="shared" si="0"/>
        <v>37</v>
      </c>
      <c r="F12" s="1037">
        <v>746</v>
      </c>
      <c r="G12" s="1043" t="s">
        <v>17</v>
      </c>
      <c r="H12" s="1048">
        <f>'5-1'!E54+'5-2'!E50+'5-3'!E44+'5-4'!E50+'5-5'!E54+'5-6'!E54+'5-7'!E54+'5-8'!E54+'5-9'!E54+'5-10'!E54+'5-11'!E54+'5-12'!E51+'5-14'!E39+'5-13'!E54</f>
        <v>100</v>
      </c>
      <c r="I12" s="1046" t="s">
        <v>6</v>
      </c>
      <c r="K12" s="916" t="s">
        <v>35</v>
      </c>
      <c r="L12" s="911">
        <f>F18</f>
        <v>743</v>
      </c>
      <c r="M12" s="912">
        <f>C18</f>
        <v>16</v>
      </c>
      <c r="N12" s="911">
        <f>D18</f>
        <v>22</v>
      </c>
      <c r="O12" s="913">
        <f>E18</f>
        <v>38</v>
      </c>
    </row>
    <row r="13" spans="1:16" s="279" customFormat="1" ht="17.45" customHeight="1" x14ac:dyDescent="0.35">
      <c r="A13" s="1018"/>
      <c r="B13" s="709" t="s">
        <v>100</v>
      </c>
      <c r="C13" s="1015"/>
      <c r="D13" s="1008"/>
      <c r="E13" s="1007"/>
      <c r="F13" s="1038"/>
      <c r="G13" s="1044"/>
      <c r="H13" s="1049"/>
      <c r="I13" s="1047"/>
      <c r="K13" s="916" t="s">
        <v>36</v>
      </c>
      <c r="L13" s="911">
        <f>F20</f>
        <v>742</v>
      </c>
      <c r="M13" s="912">
        <f>C20</f>
        <v>8</v>
      </c>
      <c r="N13" s="911">
        <f>D20</f>
        <v>26</v>
      </c>
      <c r="O13" s="913">
        <f>E20</f>
        <v>34</v>
      </c>
    </row>
    <row r="14" spans="1:16" s="279" customFormat="1" ht="17.45" customHeight="1" x14ac:dyDescent="0.35">
      <c r="A14" s="1017" t="s">
        <v>33</v>
      </c>
      <c r="B14" s="710" t="s">
        <v>1003</v>
      </c>
      <c r="C14" s="1015">
        <f>'5-6'!I48</f>
        <v>19</v>
      </c>
      <c r="D14" s="1008">
        <f>'5-6'!O48</f>
        <v>21</v>
      </c>
      <c r="E14" s="1006">
        <f t="shared" si="0"/>
        <v>40</v>
      </c>
      <c r="F14" s="1009">
        <v>745</v>
      </c>
      <c r="G14" s="1017" t="s">
        <v>5</v>
      </c>
      <c r="H14" s="1053">
        <f>SUM(H4:H12)</f>
        <v>485</v>
      </c>
      <c r="I14" s="1055" t="s">
        <v>6</v>
      </c>
      <c r="K14" s="916" t="s">
        <v>37</v>
      </c>
      <c r="L14" s="911">
        <f>F22</f>
        <v>526</v>
      </c>
      <c r="M14" s="912">
        <f>C22</f>
        <v>9</v>
      </c>
      <c r="N14" s="911">
        <f>D22</f>
        <v>31</v>
      </c>
      <c r="O14" s="913">
        <f>E22</f>
        <v>40</v>
      </c>
    </row>
    <row r="15" spans="1:16" s="279" customFormat="1" ht="17.45" customHeight="1" thickBot="1" x14ac:dyDescent="0.4">
      <c r="A15" s="1018"/>
      <c r="B15" s="707" t="s">
        <v>45</v>
      </c>
      <c r="C15" s="1015"/>
      <c r="D15" s="1008"/>
      <c r="E15" s="1007"/>
      <c r="F15" s="1010"/>
      <c r="G15" s="1020"/>
      <c r="H15" s="1054"/>
      <c r="I15" s="1056"/>
      <c r="K15" s="916" t="s">
        <v>38</v>
      </c>
      <c r="L15" s="911">
        <f>F24</f>
        <v>527</v>
      </c>
      <c r="M15" s="912">
        <f>C24</f>
        <v>15</v>
      </c>
      <c r="N15" s="911">
        <f>D24</f>
        <v>25</v>
      </c>
      <c r="O15" s="913">
        <f>E24</f>
        <v>40</v>
      </c>
    </row>
    <row r="16" spans="1:16" s="279" customFormat="1" ht="17.45" customHeight="1" x14ac:dyDescent="0.35">
      <c r="A16" s="1017" t="s">
        <v>34</v>
      </c>
      <c r="B16" s="710" t="s">
        <v>97</v>
      </c>
      <c r="C16" s="1015">
        <f>'5-7'!I48</f>
        <v>21</v>
      </c>
      <c r="D16" s="1008">
        <f>'5-7'!O48</f>
        <v>19</v>
      </c>
      <c r="E16" s="1006">
        <f t="shared" si="0"/>
        <v>40</v>
      </c>
      <c r="F16" s="1009">
        <v>744</v>
      </c>
      <c r="G16" s="981" t="s">
        <v>44</v>
      </c>
      <c r="H16" s="982"/>
      <c r="I16" s="983"/>
      <c r="K16" s="916" t="s">
        <v>39</v>
      </c>
      <c r="L16" s="911">
        <f>F26</f>
        <v>528</v>
      </c>
      <c r="M16" s="912">
        <f>C26</f>
        <v>8</v>
      </c>
      <c r="N16" s="911">
        <f>D26</f>
        <v>27</v>
      </c>
      <c r="O16" s="913">
        <f>E26</f>
        <v>35</v>
      </c>
    </row>
    <row r="17" spans="1:17" s="279" customFormat="1" ht="17.45" customHeight="1" x14ac:dyDescent="0.35">
      <c r="A17" s="1018"/>
      <c r="B17" s="709" t="s">
        <v>100</v>
      </c>
      <c r="C17" s="1015"/>
      <c r="D17" s="1008"/>
      <c r="E17" s="1007"/>
      <c r="F17" s="1010"/>
      <c r="G17" s="984"/>
      <c r="H17" s="985"/>
      <c r="I17" s="986"/>
      <c r="K17" s="916" t="s">
        <v>51</v>
      </c>
      <c r="L17" s="911">
        <f>F28</f>
        <v>741</v>
      </c>
      <c r="M17" s="912">
        <f>C28</f>
        <v>27</v>
      </c>
      <c r="N17" s="911">
        <f>D28</f>
        <v>10</v>
      </c>
      <c r="O17" s="913">
        <f>E28</f>
        <v>37</v>
      </c>
    </row>
    <row r="18" spans="1:17" s="279" customFormat="1" ht="17.45" customHeight="1" x14ac:dyDescent="0.35">
      <c r="A18" s="1017" t="s">
        <v>35</v>
      </c>
      <c r="B18" s="708" t="s">
        <v>42</v>
      </c>
      <c r="C18" s="1015">
        <f>'5-8'!I48</f>
        <v>16</v>
      </c>
      <c r="D18" s="1008">
        <f>'5-8'!O48</f>
        <v>22</v>
      </c>
      <c r="E18" s="1006">
        <f t="shared" ref="E18" si="1">SUM(C18:D18)</f>
        <v>38</v>
      </c>
      <c r="F18" s="1037">
        <v>743</v>
      </c>
      <c r="G18" s="987" t="s">
        <v>54</v>
      </c>
      <c r="H18" s="988"/>
      <c r="I18" s="989"/>
      <c r="J18" s="280"/>
      <c r="K18" s="916" t="s">
        <v>90</v>
      </c>
      <c r="L18" s="911" t="str">
        <f>F30</f>
        <v>พักการเรียน</v>
      </c>
      <c r="M18" s="912">
        <f>C30</f>
        <v>6</v>
      </c>
      <c r="N18" s="911">
        <f>D30</f>
        <v>1</v>
      </c>
      <c r="O18" s="913">
        <f>E30</f>
        <v>7</v>
      </c>
      <c r="P18" s="280"/>
    </row>
    <row r="19" spans="1:17" s="279" customFormat="1" ht="17.45" customHeight="1" x14ac:dyDescent="0.35">
      <c r="A19" s="1018"/>
      <c r="B19" s="709" t="s">
        <v>98</v>
      </c>
      <c r="C19" s="1015"/>
      <c r="D19" s="1008"/>
      <c r="E19" s="1007"/>
      <c r="F19" s="1038"/>
      <c r="G19" s="987"/>
      <c r="H19" s="988"/>
      <c r="I19" s="989"/>
      <c r="J19" s="280"/>
      <c r="K19" s="914"/>
      <c r="L19" s="910"/>
      <c r="M19" s="914"/>
      <c r="N19" s="914"/>
      <c r="P19" s="280"/>
    </row>
    <row r="20" spans="1:17" s="279" customFormat="1" ht="17.45" customHeight="1" x14ac:dyDescent="0.35">
      <c r="A20" s="1017" t="s">
        <v>36</v>
      </c>
      <c r="B20" s="708" t="s">
        <v>96</v>
      </c>
      <c r="C20" s="1015">
        <f>'5-9'!I48</f>
        <v>8</v>
      </c>
      <c r="D20" s="1008">
        <f>'5-9'!O48</f>
        <v>26</v>
      </c>
      <c r="E20" s="1006">
        <f t="shared" ref="E20" si="2">SUM(C20:D20)</f>
        <v>34</v>
      </c>
      <c r="F20" s="1037">
        <v>742</v>
      </c>
      <c r="G20" s="1031" t="s">
        <v>74</v>
      </c>
      <c r="H20" s="1032"/>
      <c r="I20" s="1033"/>
      <c r="J20" s="280"/>
      <c r="K20" s="914"/>
      <c r="L20" s="910"/>
      <c r="M20" s="914"/>
      <c r="N20" s="914"/>
    </row>
    <row r="21" spans="1:17" s="279" customFormat="1" ht="17.45" customHeight="1" x14ac:dyDescent="0.35">
      <c r="A21" s="1018"/>
      <c r="B21" s="709" t="s">
        <v>1063</v>
      </c>
      <c r="C21" s="1015"/>
      <c r="D21" s="1008"/>
      <c r="E21" s="1007"/>
      <c r="F21" s="1038"/>
      <c r="G21" s="1031"/>
      <c r="H21" s="1032"/>
      <c r="I21" s="1033"/>
      <c r="J21" s="280"/>
      <c r="K21" s="914"/>
      <c r="L21" s="910"/>
      <c r="M21" s="914"/>
      <c r="N21" s="908"/>
      <c r="O21" s="915"/>
    </row>
    <row r="22" spans="1:17" s="279" customFormat="1" ht="17.45" customHeight="1" x14ac:dyDescent="0.35">
      <c r="A22" s="1017" t="s">
        <v>37</v>
      </c>
      <c r="B22" s="707" t="s">
        <v>1004</v>
      </c>
      <c r="C22" s="1015">
        <f>'5-10'!H48</f>
        <v>9</v>
      </c>
      <c r="D22" s="1008">
        <f>'5-10'!M48</f>
        <v>31</v>
      </c>
      <c r="E22" s="1006">
        <f t="shared" ref="E22" si="3">SUM(C22:D22)</f>
        <v>40</v>
      </c>
      <c r="F22" s="1037">
        <v>526</v>
      </c>
      <c r="G22" s="1034" t="s">
        <v>78</v>
      </c>
      <c r="H22" s="1035"/>
      <c r="I22" s="1036"/>
      <c r="K22" s="914"/>
      <c r="L22" s="910"/>
      <c r="M22" s="914"/>
      <c r="N22" s="908"/>
      <c r="O22" s="915"/>
    </row>
    <row r="23" spans="1:17" s="279" customFormat="1" ht="17.45" customHeight="1" thickBot="1" x14ac:dyDescent="0.4">
      <c r="A23" s="1018"/>
      <c r="B23" s="709" t="s">
        <v>1005</v>
      </c>
      <c r="C23" s="1015"/>
      <c r="D23" s="1008"/>
      <c r="E23" s="1007"/>
      <c r="F23" s="1038"/>
      <c r="G23" s="1034"/>
      <c r="H23" s="1035"/>
      <c r="I23" s="1036"/>
      <c r="K23" s="914"/>
      <c r="L23" s="910"/>
      <c r="M23" s="914"/>
      <c r="N23" s="914"/>
    </row>
    <row r="24" spans="1:17" s="279" customFormat="1" ht="17.45" customHeight="1" x14ac:dyDescent="0.35">
      <c r="A24" s="1017" t="s">
        <v>38</v>
      </c>
      <c r="B24" s="708" t="s">
        <v>99</v>
      </c>
      <c r="C24" s="1015">
        <f>'5-11'!H48</f>
        <v>15</v>
      </c>
      <c r="D24" s="1008">
        <f>'5-11'!N48</f>
        <v>25</v>
      </c>
      <c r="E24" s="1006">
        <f t="shared" ref="E24" si="4">SUM(C24:D24)</f>
        <v>40</v>
      </c>
      <c r="F24" s="1037">
        <v>527</v>
      </c>
      <c r="G24" s="990"/>
      <c r="H24" s="991"/>
      <c r="I24" s="992"/>
      <c r="K24" s="914"/>
      <c r="L24" s="910"/>
      <c r="M24" s="914"/>
      <c r="N24" s="914"/>
    </row>
    <row r="25" spans="1:17" s="279" customFormat="1" ht="17.45" customHeight="1" x14ac:dyDescent="0.35">
      <c r="A25" s="1018"/>
      <c r="B25" s="709" t="s">
        <v>100</v>
      </c>
      <c r="C25" s="1015"/>
      <c r="D25" s="1008"/>
      <c r="E25" s="1007"/>
      <c r="F25" s="1038"/>
      <c r="G25" s="993"/>
      <c r="H25" s="994"/>
      <c r="I25" s="995"/>
      <c r="K25" s="914"/>
      <c r="L25" s="910"/>
      <c r="M25" s="914"/>
      <c r="N25" s="914"/>
    </row>
    <row r="26" spans="1:17" s="279" customFormat="1" ht="17.45" customHeight="1" x14ac:dyDescent="0.35">
      <c r="A26" s="1017" t="s">
        <v>39</v>
      </c>
      <c r="B26" s="710" t="s">
        <v>1006</v>
      </c>
      <c r="C26" s="1015">
        <f>'5-12'!H45</f>
        <v>8</v>
      </c>
      <c r="D26" s="1008">
        <f>'5-12'!N45</f>
        <v>27</v>
      </c>
      <c r="E26" s="1006">
        <f t="shared" si="0"/>
        <v>35</v>
      </c>
      <c r="F26" s="1009">
        <v>528</v>
      </c>
      <c r="G26" s="1028" t="s">
        <v>23</v>
      </c>
      <c r="H26" s="1029"/>
      <c r="I26" s="1030"/>
      <c r="K26" s="914"/>
      <c r="L26" s="910"/>
      <c r="M26" s="914"/>
      <c r="N26" s="914"/>
    </row>
    <row r="27" spans="1:17" s="279" customFormat="1" ht="17.45" customHeight="1" thickBot="1" x14ac:dyDescent="0.4">
      <c r="A27" s="1020"/>
      <c r="B27" s="711" t="s">
        <v>54</v>
      </c>
      <c r="C27" s="1016"/>
      <c r="D27" s="1039"/>
      <c r="E27" s="1040"/>
      <c r="F27" s="1042"/>
      <c r="G27" s="1028"/>
      <c r="H27" s="1029"/>
      <c r="I27" s="1030"/>
      <c r="K27" s="914"/>
      <c r="L27" s="910"/>
      <c r="M27" s="914"/>
      <c r="N27" s="914"/>
    </row>
    <row r="28" spans="1:17" s="542" customFormat="1" ht="17.45" customHeight="1" x14ac:dyDescent="0.35">
      <c r="A28" s="1060" t="s">
        <v>51</v>
      </c>
      <c r="B28" s="712" t="s">
        <v>1007</v>
      </c>
      <c r="C28" s="1062">
        <f>'5-13'!I48</f>
        <v>27</v>
      </c>
      <c r="D28" s="1064">
        <f>'5-13'!O48</f>
        <v>10</v>
      </c>
      <c r="E28" s="1066">
        <f t="shared" ref="E28" si="5">SUM(C28:D28)</f>
        <v>37</v>
      </c>
      <c r="F28" s="1068">
        <v>741</v>
      </c>
      <c r="G28" s="1057">
        <v>45733</v>
      </c>
      <c r="H28" s="1058"/>
      <c r="I28" s="1059"/>
      <c r="J28" s="541"/>
      <c r="K28" s="914"/>
      <c r="L28" s="910"/>
      <c r="M28" s="914"/>
      <c r="N28" s="914"/>
      <c r="O28" s="279"/>
      <c r="P28" s="541"/>
      <c r="Q28" s="541"/>
    </row>
    <row r="29" spans="1:17" s="542" customFormat="1" ht="17.45" customHeight="1" thickBot="1" x14ac:dyDescent="0.4">
      <c r="A29" s="1061"/>
      <c r="B29" s="707" t="s">
        <v>1008</v>
      </c>
      <c r="C29" s="1063"/>
      <c r="D29" s="1065"/>
      <c r="E29" s="1067"/>
      <c r="F29" s="1069"/>
      <c r="G29" s="1057"/>
      <c r="H29" s="1058"/>
      <c r="I29" s="1059"/>
      <c r="K29" s="914"/>
      <c r="L29" s="910"/>
      <c r="M29" s="914"/>
      <c r="N29" s="914"/>
      <c r="O29" s="279"/>
    </row>
    <row r="30" spans="1:17" s="279" customFormat="1" ht="17.45" customHeight="1" x14ac:dyDescent="0.35">
      <c r="A30" s="1017" t="s">
        <v>90</v>
      </c>
      <c r="B30" s="710" t="s">
        <v>83</v>
      </c>
      <c r="C30" s="1070">
        <f>'5-14'!H33</f>
        <v>6</v>
      </c>
      <c r="D30" s="1008">
        <f>'5-14'!Q33</f>
        <v>1</v>
      </c>
      <c r="E30" s="1006">
        <f>SUM(C30:D30)</f>
        <v>7</v>
      </c>
      <c r="F30" s="1041" t="s">
        <v>76</v>
      </c>
      <c r="G30" s="1057"/>
      <c r="H30" s="1058"/>
      <c r="I30" s="1059"/>
      <c r="K30" s="914"/>
      <c r="L30" s="910"/>
      <c r="M30" s="914"/>
      <c r="N30" s="914"/>
    </row>
    <row r="31" spans="1:17" s="279" customFormat="1" ht="17.45" customHeight="1" thickBot="1" x14ac:dyDescent="0.4">
      <c r="A31" s="1020"/>
      <c r="B31" s="711" t="s">
        <v>82</v>
      </c>
      <c r="C31" s="1071"/>
      <c r="D31" s="1039"/>
      <c r="E31" s="1040"/>
      <c r="F31" s="1072"/>
      <c r="G31" s="1057"/>
      <c r="H31" s="1058"/>
      <c r="I31" s="1059"/>
      <c r="K31" s="914"/>
      <c r="L31" s="910"/>
      <c r="M31" s="914"/>
      <c r="N31" s="914"/>
    </row>
    <row r="32" spans="1:17" s="276" customFormat="1" ht="25.9" customHeight="1" thickBot="1" x14ac:dyDescent="0.45">
      <c r="A32" s="1026" t="s">
        <v>21</v>
      </c>
      <c r="B32" s="1027"/>
      <c r="C32" s="281">
        <f>SUM(C4:C30)</f>
        <v>221</v>
      </c>
      <c r="D32" s="282">
        <f>SUM(D4:D30)</f>
        <v>264</v>
      </c>
      <c r="E32" s="283">
        <f>SUM(E4:E30)</f>
        <v>485</v>
      </c>
      <c r="F32" s="284"/>
      <c r="G32" s="1021"/>
      <c r="H32" s="1022"/>
      <c r="I32" s="1023"/>
      <c r="K32" s="909"/>
      <c r="L32" s="909"/>
      <c r="M32" s="909"/>
      <c r="N32" s="909"/>
    </row>
    <row r="33" spans="1:14" s="276" customFormat="1" ht="21" hidden="1" customHeight="1" x14ac:dyDescent="0.5">
      <c r="K33" s="909"/>
      <c r="L33" s="909"/>
      <c r="M33" s="909"/>
      <c r="N33" s="909"/>
    </row>
    <row r="34" spans="1:14" s="276" customFormat="1" ht="39.950000000000003" hidden="1" customHeight="1" x14ac:dyDescent="0.5">
      <c r="A34" s="275" t="str">
        <f>A4</f>
        <v>ม.5/1</v>
      </c>
      <c r="B34" s="275"/>
      <c r="C34" s="443">
        <f>C4</f>
        <v>18</v>
      </c>
      <c r="D34" s="443">
        <f t="shared" ref="D34:F34" si="6">D4</f>
        <v>21</v>
      </c>
      <c r="E34" s="443">
        <f t="shared" si="6"/>
        <v>39</v>
      </c>
      <c r="F34" s="443">
        <f t="shared" si="6"/>
        <v>734</v>
      </c>
      <c r="K34" s="909"/>
      <c r="L34" s="909"/>
      <c r="M34" s="909"/>
      <c r="N34" s="909"/>
    </row>
    <row r="35" spans="1:14" hidden="1" x14ac:dyDescent="0.5">
      <c r="A35" s="275" t="str">
        <f>A6</f>
        <v>ม.5/2</v>
      </c>
      <c r="C35" s="443">
        <f t="shared" ref="C35:F35" si="7">C6</f>
        <v>14</v>
      </c>
      <c r="D35" s="443">
        <f t="shared" si="7"/>
        <v>19</v>
      </c>
      <c r="E35" s="443">
        <f t="shared" si="7"/>
        <v>33</v>
      </c>
      <c r="F35" s="443">
        <f t="shared" si="7"/>
        <v>733</v>
      </c>
    </row>
    <row r="36" spans="1:14" hidden="1" x14ac:dyDescent="0.5">
      <c r="A36" s="275" t="str">
        <f>A8</f>
        <v>ม.5/3</v>
      </c>
      <c r="C36" s="443">
        <f t="shared" ref="C36:F36" si="8">C8</f>
        <v>20</v>
      </c>
      <c r="D36" s="443">
        <f t="shared" si="8"/>
        <v>10</v>
      </c>
      <c r="E36" s="443">
        <f t="shared" si="8"/>
        <v>30</v>
      </c>
      <c r="F36" s="443">
        <f t="shared" si="8"/>
        <v>748</v>
      </c>
    </row>
    <row r="37" spans="1:14" hidden="1" x14ac:dyDescent="0.5">
      <c r="A37" s="275" t="str">
        <f>A10</f>
        <v>ม.5/4</v>
      </c>
      <c r="B37" s="285"/>
      <c r="C37" s="443">
        <f t="shared" ref="C37:F37" si="9">C10</f>
        <v>23</v>
      </c>
      <c r="D37" s="443">
        <f t="shared" si="9"/>
        <v>12</v>
      </c>
      <c r="E37" s="443">
        <f t="shared" si="9"/>
        <v>35</v>
      </c>
      <c r="F37" s="443">
        <f t="shared" si="9"/>
        <v>747</v>
      </c>
    </row>
    <row r="38" spans="1:14" hidden="1" x14ac:dyDescent="0.5">
      <c r="A38" s="275" t="str">
        <f>A12</f>
        <v>ม.5/5</v>
      </c>
      <c r="B38" s="285"/>
      <c r="C38" s="443">
        <f t="shared" ref="C38:F38" si="10">C12</f>
        <v>17</v>
      </c>
      <c r="D38" s="443">
        <f t="shared" si="10"/>
        <v>20</v>
      </c>
      <c r="E38" s="443">
        <f t="shared" si="10"/>
        <v>37</v>
      </c>
      <c r="F38" s="443">
        <f t="shared" si="10"/>
        <v>746</v>
      </c>
    </row>
    <row r="39" spans="1:14" hidden="1" x14ac:dyDescent="0.5">
      <c r="A39" s="275" t="str">
        <f>A14</f>
        <v>ม.5/6</v>
      </c>
      <c r="B39" s="285"/>
      <c r="C39" s="443">
        <f t="shared" ref="C39:F39" si="11">C14</f>
        <v>19</v>
      </c>
      <c r="D39" s="443">
        <f t="shared" si="11"/>
        <v>21</v>
      </c>
      <c r="E39" s="443">
        <f t="shared" si="11"/>
        <v>40</v>
      </c>
      <c r="F39" s="443">
        <f t="shared" si="11"/>
        <v>745</v>
      </c>
    </row>
    <row r="40" spans="1:14" hidden="1" x14ac:dyDescent="0.5">
      <c r="A40" s="275" t="str">
        <f>A16</f>
        <v>ม.5/7</v>
      </c>
      <c r="B40" s="285"/>
      <c r="C40" s="443">
        <f t="shared" ref="C40:F40" si="12">C16</f>
        <v>21</v>
      </c>
      <c r="D40" s="443">
        <f t="shared" si="12"/>
        <v>19</v>
      </c>
      <c r="E40" s="443">
        <f t="shared" si="12"/>
        <v>40</v>
      </c>
      <c r="F40" s="443">
        <f t="shared" si="12"/>
        <v>744</v>
      </c>
    </row>
    <row r="41" spans="1:14" hidden="1" x14ac:dyDescent="0.5">
      <c r="A41" s="275" t="str">
        <f>A18</f>
        <v>ม.5/8</v>
      </c>
      <c r="B41" s="285"/>
      <c r="C41" s="443">
        <f t="shared" ref="C41:F41" si="13">C18</f>
        <v>16</v>
      </c>
      <c r="D41" s="443">
        <f t="shared" si="13"/>
        <v>22</v>
      </c>
      <c r="E41" s="443">
        <f t="shared" si="13"/>
        <v>38</v>
      </c>
      <c r="F41" s="443">
        <f t="shared" si="13"/>
        <v>743</v>
      </c>
    </row>
    <row r="42" spans="1:14" hidden="1" x14ac:dyDescent="0.5">
      <c r="A42" s="275" t="str">
        <f>A20</f>
        <v>ม.5/9</v>
      </c>
      <c r="B42" s="285"/>
      <c r="C42" s="443">
        <f t="shared" ref="C42:F42" si="14">C20</f>
        <v>8</v>
      </c>
      <c r="D42" s="443">
        <f t="shared" si="14"/>
        <v>26</v>
      </c>
      <c r="E42" s="443">
        <f t="shared" si="14"/>
        <v>34</v>
      </c>
      <c r="F42" s="443">
        <f t="shared" si="14"/>
        <v>742</v>
      </c>
    </row>
    <row r="43" spans="1:14" hidden="1" x14ac:dyDescent="0.5">
      <c r="A43" s="275" t="str">
        <f>A22</f>
        <v>ม.5/10</v>
      </c>
      <c r="B43" s="285"/>
      <c r="C43" s="443">
        <f t="shared" ref="C43:F43" si="15">C22</f>
        <v>9</v>
      </c>
      <c r="D43" s="443">
        <f t="shared" si="15"/>
        <v>31</v>
      </c>
      <c r="E43" s="443">
        <f t="shared" si="15"/>
        <v>40</v>
      </c>
      <c r="F43" s="443">
        <f t="shared" si="15"/>
        <v>526</v>
      </c>
    </row>
    <row r="44" spans="1:14" hidden="1" x14ac:dyDescent="0.5">
      <c r="A44" s="275" t="str">
        <f>A24</f>
        <v>ม.5/11</v>
      </c>
      <c r="B44" s="285"/>
      <c r="C44" s="443">
        <f t="shared" ref="C44:F44" si="16">C24</f>
        <v>15</v>
      </c>
      <c r="D44" s="443">
        <f t="shared" si="16"/>
        <v>25</v>
      </c>
      <c r="E44" s="443">
        <f t="shared" si="16"/>
        <v>40</v>
      </c>
      <c r="F44" s="443">
        <f t="shared" si="16"/>
        <v>527</v>
      </c>
    </row>
    <row r="45" spans="1:14" hidden="1" x14ac:dyDescent="0.5">
      <c r="A45" s="275" t="str">
        <f>A26</f>
        <v>ม.5/12</v>
      </c>
      <c r="C45" s="443">
        <f t="shared" ref="C45:F45" si="17">C26</f>
        <v>8</v>
      </c>
      <c r="D45" s="443">
        <f t="shared" si="17"/>
        <v>27</v>
      </c>
      <c r="E45" s="443">
        <f t="shared" si="17"/>
        <v>35</v>
      </c>
      <c r="F45" s="443">
        <f t="shared" si="17"/>
        <v>528</v>
      </c>
    </row>
    <row r="46" spans="1:14" hidden="1" x14ac:dyDescent="0.5">
      <c r="A46" s="275" t="str">
        <f>A30</f>
        <v>ม.5/14</v>
      </c>
      <c r="C46" s="443">
        <f t="shared" ref="C46:F46" si="18">C30</f>
        <v>6</v>
      </c>
      <c r="D46" s="443">
        <f t="shared" si="18"/>
        <v>1</v>
      </c>
      <c r="E46" s="443">
        <f t="shared" si="18"/>
        <v>7</v>
      </c>
      <c r="F46" s="444" t="str">
        <f t="shared" si="18"/>
        <v>พักการเรียน</v>
      </c>
    </row>
    <row r="47" spans="1:14" hidden="1" x14ac:dyDescent="0.5">
      <c r="A47" s="275" t="str">
        <f>A32</f>
        <v>รวมทั้งหมด</v>
      </c>
      <c r="C47" s="443">
        <f>C32</f>
        <v>221</v>
      </c>
      <c r="D47" s="443">
        <f>D32</f>
        <v>264</v>
      </c>
      <c r="E47" s="443">
        <f>E32</f>
        <v>485</v>
      </c>
      <c r="F47" s="443"/>
    </row>
    <row r="48" spans="1:14" hidden="1" x14ac:dyDescent="0.5"/>
    <row r="49" hidden="1" x14ac:dyDescent="0.5"/>
  </sheetData>
  <mergeCells count="106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E10:E11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16:I17"/>
    <mergeCell ref="G18:I19"/>
    <mergeCell ref="G24:I25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zoomScale="120" zoomScaleNormal="120" workbookViewId="0">
      <selection activeCell="A40" sqref="A40:F4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ม.5'!F6</f>
        <v>733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42107</v>
      </c>
      <c r="C7" s="17" t="s">
        <v>102</v>
      </c>
      <c r="D7" s="18" t="s">
        <v>182</v>
      </c>
      <c r="E7" s="19" t="s">
        <v>183</v>
      </c>
      <c r="F7" s="20" t="s">
        <v>17</v>
      </c>
      <c r="G7" s="559"/>
      <c r="H7" s="17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70">
        <v>42137</v>
      </c>
      <c r="C8" s="46" t="s">
        <v>102</v>
      </c>
      <c r="D8" s="59" t="s">
        <v>184</v>
      </c>
      <c r="E8" s="60" t="s">
        <v>185</v>
      </c>
      <c r="F8" s="269" t="s">
        <v>13</v>
      </c>
      <c r="G8" s="560"/>
      <c r="H8" s="190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45"/>
    </row>
    <row r="9" spans="1:40" s="2" customFormat="1" ht="16.149999999999999" customHeight="1" x14ac:dyDescent="0.5">
      <c r="A9" s="24">
        <v>3</v>
      </c>
      <c r="B9" s="25">
        <v>42145</v>
      </c>
      <c r="C9" s="26" t="s">
        <v>102</v>
      </c>
      <c r="D9" s="27" t="s">
        <v>186</v>
      </c>
      <c r="E9" s="28" t="s">
        <v>187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42176</v>
      </c>
      <c r="C10" s="26" t="s">
        <v>102</v>
      </c>
      <c r="D10" s="27" t="s">
        <v>188</v>
      </c>
      <c r="E10" s="28" t="s">
        <v>189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42212</v>
      </c>
      <c r="C11" s="36" t="s">
        <v>102</v>
      </c>
      <c r="D11" s="37" t="s">
        <v>190</v>
      </c>
      <c r="E11" s="38" t="s">
        <v>191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42215</v>
      </c>
      <c r="C12" s="17" t="s">
        <v>102</v>
      </c>
      <c r="D12" s="18" t="s">
        <v>192</v>
      </c>
      <c r="E12" s="19" t="s">
        <v>193</v>
      </c>
      <c r="F12" s="15" t="s">
        <v>17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344">
        <v>42216</v>
      </c>
      <c r="C13" s="237" t="s">
        <v>102</v>
      </c>
      <c r="D13" s="238" t="s">
        <v>194</v>
      </c>
      <c r="E13" s="239" t="s">
        <v>195</v>
      </c>
      <c r="F13" s="351" t="s">
        <v>13</v>
      </c>
      <c r="G13" s="189"/>
      <c r="H13" s="190"/>
      <c r="I13" s="190"/>
      <c r="J13" s="190"/>
      <c r="K13" s="190"/>
      <c r="L13" s="190"/>
      <c r="M13" s="190"/>
      <c r="N13" s="190"/>
      <c r="O13" s="190"/>
      <c r="P13" s="193"/>
      <c r="Q13" s="546"/>
      <c r="R13" s="546"/>
      <c r="S13" s="546"/>
      <c r="T13" s="546"/>
      <c r="U13" s="546"/>
      <c r="V13" s="546"/>
      <c r="W13" s="546"/>
      <c r="X13" s="190"/>
      <c r="Y13" s="54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42219</v>
      </c>
      <c r="C14" s="26" t="s">
        <v>102</v>
      </c>
      <c r="D14" s="27" t="s">
        <v>196</v>
      </c>
      <c r="E14" s="28" t="s">
        <v>197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42221</v>
      </c>
      <c r="C15" s="26" t="s">
        <v>102</v>
      </c>
      <c r="D15" s="27" t="s">
        <v>198</v>
      </c>
      <c r="E15" s="28" t="s">
        <v>199</v>
      </c>
      <c r="F15" s="24" t="s">
        <v>15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42263</v>
      </c>
      <c r="C16" s="36" t="s">
        <v>102</v>
      </c>
      <c r="D16" s="37" t="s">
        <v>200</v>
      </c>
      <c r="E16" s="38" t="s">
        <v>201</v>
      </c>
      <c r="F16" s="34" t="s">
        <v>17</v>
      </c>
      <c r="G16" s="72"/>
      <c r="H16" s="39"/>
      <c r="I16" s="39"/>
      <c r="J16" s="39"/>
      <c r="K16" s="39"/>
      <c r="L16" s="548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42298</v>
      </c>
      <c r="C17" s="17" t="s">
        <v>102</v>
      </c>
      <c r="D17" s="18" t="s">
        <v>202</v>
      </c>
      <c r="E17" s="19" t="s">
        <v>203</v>
      </c>
      <c r="F17" s="15" t="s">
        <v>13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70">
        <v>42552</v>
      </c>
      <c r="C18" s="46" t="s">
        <v>102</v>
      </c>
      <c r="D18" s="59" t="s">
        <v>204</v>
      </c>
      <c r="E18" s="60" t="s">
        <v>205</v>
      </c>
      <c r="F18" s="269" t="s">
        <v>14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4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44397</v>
      </c>
      <c r="C19" s="26" t="s">
        <v>102</v>
      </c>
      <c r="D19" s="27" t="s">
        <v>206</v>
      </c>
      <c r="E19" s="28" t="s">
        <v>207</v>
      </c>
      <c r="F19" s="24" t="s">
        <v>16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44398</v>
      </c>
      <c r="C20" s="26" t="s">
        <v>102</v>
      </c>
      <c r="D20" s="45" t="s">
        <v>208</v>
      </c>
      <c r="E20" s="28" t="s">
        <v>209</v>
      </c>
      <c r="F20" s="24" t="s">
        <v>17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42119</v>
      </c>
      <c r="C21" s="36" t="s">
        <v>141</v>
      </c>
      <c r="D21" s="37" t="s">
        <v>210</v>
      </c>
      <c r="E21" s="38" t="s">
        <v>211</v>
      </c>
      <c r="F21" s="34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42121</v>
      </c>
      <c r="C22" s="17" t="s">
        <v>141</v>
      </c>
      <c r="D22" s="18" t="s">
        <v>212</v>
      </c>
      <c r="E22" s="19" t="s">
        <v>213</v>
      </c>
      <c r="F22" s="15" t="s">
        <v>14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30">
        <v>42126</v>
      </c>
      <c r="C23" s="46" t="s">
        <v>141</v>
      </c>
      <c r="D23" s="59" t="s">
        <v>214</v>
      </c>
      <c r="E23" s="60" t="s">
        <v>215</v>
      </c>
      <c r="F23" s="269" t="s">
        <v>15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4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42154</v>
      </c>
      <c r="C24" s="26" t="s">
        <v>141</v>
      </c>
      <c r="D24" s="27" t="s">
        <v>216</v>
      </c>
      <c r="E24" s="28" t="s">
        <v>217</v>
      </c>
      <c r="F24" s="24" t="s">
        <v>16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42156</v>
      </c>
      <c r="C25" s="26" t="s">
        <v>141</v>
      </c>
      <c r="D25" s="27" t="s">
        <v>218</v>
      </c>
      <c r="E25" s="28" t="s">
        <v>219</v>
      </c>
      <c r="F25" s="24" t="s">
        <v>17</v>
      </c>
      <c r="G25" s="550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42160</v>
      </c>
      <c r="C26" s="36" t="s">
        <v>141</v>
      </c>
      <c r="D26" s="37" t="s">
        <v>220</v>
      </c>
      <c r="E26" s="38" t="s">
        <v>221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42161</v>
      </c>
      <c r="C27" s="17" t="s">
        <v>141</v>
      </c>
      <c r="D27" s="18" t="s">
        <v>222</v>
      </c>
      <c r="E27" s="19" t="s">
        <v>223</v>
      </c>
      <c r="F27" s="15" t="s">
        <v>14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42163</v>
      </c>
      <c r="C28" s="46" t="s">
        <v>141</v>
      </c>
      <c r="D28" s="47" t="s">
        <v>224</v>
      </c>
      <c r="E28" s="48" t="s">
        <v>225</v>
      </c>
      <c r="F28" s="269" t="s">
        <v>15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45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42168</v>
      </c>
      <c r="C29" s="53" t="s">
        <v>141</v>
      </c>
      <c r="D29" s="27" t="s">
        <v>226</v>
      </c>
      <c r="E29" s="28" t="s">
        <v>227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42169</v>
      </c>
      <c r="C30" s="26" t="s">
        <v>141</v>
      </c>
      <c r="D30" s="54" t="s">
        <v>228</v>
      </c>
      <c r="E30" s="55" t="s">
        <v>229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42197</v>
      </c>
      <c r="C31" s="36" t="s">
        <v>141</v>
      </c>
      <c r="D31" s="37" t="s">
        <v>230</v>
      </c>
      <c r="E31" s="38" t="s">
        <v>231</v>
      </c>
      <c r="F31" s="34" t="s">
        <v>13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42199</v>
      </c>
      <c r="C32" s="17" t="s">
        <v>141</v>
      </c>
      <c r="D32" s="18" t="s">
        <v>232</v>
      </c>
      <c r="E32" s="19" t="s">
        <v>233</v>
      </c>
      <c r="F32" s="15" t="s">
        <v>14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42202</v>
      </c>
      <c r="C33" s="46" t="s">
        <v>141</v>
      </c>
      <c r="D33" s="59" t="s">
        <v>234</v>
      </c>
      <c r="E33" s="60" t="s">
        <v>235</v>
      </c>
      <c r="F33" s="269" t="s">
        <v>15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4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42276</v>
      </c>
      <c r="C34" s="26" t="s">
        <v>141</v>
      </c>
      <c r="D34" s="27" t="s">
        <v>237</v>
      </c>
      <c r="E34" s="28" t="s">
        <v>193</v>
      </c>
      <c r="F34" s="24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42313</v>
      </c>
      <c r="C35" s="26" t="s">
        <v>141</v>
      </c>
      <c r="D35" s="27" t="s">
        <v>238</v>
      </c>
      <c r="E35" s="28" t="s">
        <v>239</v>
      </c>
      <c r="F35" s="24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42316</v>
      </c>
      <c r="C36" s="36" t="s">
        <v>141</v>
      </c>
      <c r="D36" s="37" t="s">
        <v>240</v>
      </c>
      <c r="E36" s="38" t="s">
        <v>241</v>
      </c>
      <c r="F36" s="34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70">
        <v>42330</v>
      </c>
      <c r="C37" s="46" t="s">
        <v>141</v>
      </c>
      <c r="D37" s="59" t="s">
        <v>242</v>
      </c>
      <c r="E37" s="60" t="s">
        <v>243</v>
      </c>
      <c r="F37" s="61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70">
        <v>44399</v>
      </c>
      <c r="C38" s="46" t="s">
        <v>141</v>
      </c>
      <c r="D38" s="59" t="s">
        <v>244</v>
      </c>
      <c r="E38" s="60" t="s">
        <v>245</v>
      </c>
      <c r="F38" s="61" t="s">
        <v>16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45"/>
    </row>
    <row r="39" spans="1:40" s="2" customFormat="1" ht="16.149999999999999" customHeight="1" x14ac:dyDescent="0.5">
      <c r="A39" s="24">
        <v>33</v>
      </c>
      <c r="B39" s="407">
        <v>44400</v>
      </c>
      <c r="C39" s="26" t="s">
        <v>141</v>
      </c>
      <c r="D39" s="27" t="s">
        <v>246</v>
      </c>
      <c r="E39" s="28" t="s">
        <v>247</v>
      </c>
      <c r="F39" s="24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/>
      <c r="B40" s="407"/>
      <c r="C40" s="26"/>
      <c r="D40" s="27"/>
      <c r="E40" s="28"/>
      <c r="F40" s="24"/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80"/>
      <c r="B42" s="705"/>
      <c r="C42" s="438"/>
      <c r="D42" s="439"/>
      <c r="E42" s="440"/>
      <c r="F42" s="380"/>
      <c r="G42" s="441"/>
      <c r="H42" s="381"/>
      <c r="I42" s="381"/>
      <c r="J42" s="38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6" customHeight="1" x14ac:dyDescent="0.5">
      <c r="A43" s="65"/>
      <c r="B43" s="396"/>
      <c r="C43" s="397"/>
      <c r="D43" s="398"/>
      <c r="E43" s="39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33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19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7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7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5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33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zoomScale="120" zoomScaleNormal="120" workbookViewId="0">
      <selection activeCell="H25" sqref="H2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58</v>
      </c>
      <c r="M2" s="12" t="s">
        <v>47</v>
      </c>
      <c r="R2" s="12" t="str">
        <f>'ยอด ม.5'!B9</f>
        <v>...........-.............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ม.5'!F8</f>
        <v>748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42106</v>
      </c>
      <c r="C7" s="17" t="s">
        <v>102</v>
      </c>
      <c r="D7" s="18" t="s">
        <v>248</v>
      </c>
      <c r="E7" s="19" t="s">
        <v>249</v>
      </c>
      <c r="F7" s="20" t="s">
        <v>13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42109</v>
      </c>
      <c r="C8" s="26" t="s">
        <v>102</v>
      </c>
      <c r="D8" s="27" t="s">
        <v>250</v>
      </c>
      <c r="E8" s="28" t="s">
        <v>251</v>
      </c>
      <c r="F8" s="24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42112</v>
      </c>
      <c r="C9" s="26" t="s">
        <v>102</v>
      </c>
      <c r="D9" s="27" t="s">
        <v>252</v>
      </c>
      <c r="E9" s="28" t="s">
        <v>253</v>
      </c>
      <c r="F9" s="24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42115</v>
      </c>
      <c r="C10" s="26" t="s">
        <v>102</v>
      </c>
      <c r="D10" s="27" t="s">
        <v>254</v>
      </c>
      <c r="E10" s="28" t="s">
        <v>255</v>
      </c>
      <c r="F10" s="24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42118</v>
      </c>
      <c r="C11" s="36" t="s">
        <v>102</v>
      </c>
      <c r="D11" s="37" t="s">
        <v>256</v>
      </c>
      <c r="E11" s="38" t="s">
        <v>257</v>
      </c>
      <c r="F11" s="34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42138</v>
      </c>
      <c r="C12" s="17" t="s">
        <v>102</v>
      </c>
      <c r="D12" s="18" t="s">
        <v>258</v>
      </c>
      <c r="E12" s="19" t="s">
        <v>259</v>
      </c>
      <c r="F12" s="20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42142</v>
      </c>
      <c r="C13" s="26" t="s">
        <v>102</v>
      </c>
      <c r="D13" s="27" t="s">
        <v>260</v>
      </c>
      <c r="E13" s="28" t="s">
        <v>261</v>
      </c>
      <c r="F13" s="24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42178</v>
      </c>
      <c r="C14" s="26" t="s">
        <v>102</v>
      </c>
      <c r="D14" s="27" t="s">
        <v>262</v>
      </c>
      <c r="E14" s="28" t="s">
        <v>263</v>
      </c>
      <c r="F14" s="24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42190</v>
      </c>
      <c r="C15" s="26" t="s">
        <v>102</v>
      </c>
      <c r="D15" s="27" t="s">
        <v>264</v>
      </c>
      <c r="E15" s="28" t="s">
        <v>265</v>
      </c>
      <c r="F15" s="24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42191</v>
      </c>
      <c r="C16" s="36" t="s">
        <v>102</v>
      </c>
      <c r="D16" s="37" t="s">
        <v>266</v>
      </c>
      <c r="E16" s="38" t="s">
        <v>267</v>
      </c>
      <c r="F16" s="34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42217</v>
      </c>
      <c r="C17" s="17" t="s">
        <v>102</v>
      </c>
      <c r="D17" s="18" t="s">
        <v>268</v>
      </c>
      <c r="E17" s="19" t="s">
        <v>269</v>
      </c>
      <c r="F17" s="20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42218</v>
      </c>
      <c r="C18" s="26" t="s">
        <v>102</v>
      </c>
      <c r="D18" s="27" t="s">
        <v>270</v>
      </c>
      <c r="E18" s="28" t="s">
        <v>271</v>
      </c>
      <c r="F18" s="24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42225</v>
      </c>
      <c r="C19" s="26" t="s">
        <v>102</v>
      </c>
      <c r="D19" s="45" t="s">
        <v>272</v>
      </c>
      <c r="E19" s="28" t="s">
        <v>273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42244</v>
      </c>
      <c r="C20" s="26" t="s">
        <v>102</v>
      </c>
      <c r="D20" s="27" t="s">
        <v>274</v>
      </c>
      <c r="E20" s="28" t="s">
        <v>275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42250</v>
      </c>
      <c r="C21" s="36" t="s">
        <v>102</v>
      </c>
      <c r="D21" s="37" t="s">
        <v>276</v>
      </c>
      <c r="E21" s="38" t="s">
        <v>277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42308</v>
      </c>
      <c r="C22" s="17" t="s">
        <v>102</v>
      </c>
      <c r="D22" s="18" t="s">
        <v>278</v>
      </c>
      <c r="E22" s="19" t="s">
        <v>279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04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42341</v>
      </c>
      <c r="C23" s="26" t="s">
        <v>102</v>
      </c>
      <c r="D23" s="27" t="s">
        <v>280</v>
      </c>
      <c r="E23" s="28" t="s">
        <v>281</v>
      </c>
      <c r="F23" s="24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205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42424</v>
      </c>
      <c r="C24" s="26" t="s">
        <v>102</v>
      </c>
      <c r="D24" s="27" t="s">
        <v>282</v>
      </c>
      <c r="E24" s="28" t="s">
        <v>283</v>
      </c>
      <c r="F24" s="24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205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44401</v>
      </c>
      <c r="C25" s="26" t="s">
        <v>102</v>
      </c>
      <c r="D25" s="27" t="s">
        <v>284</v>
      </c>
      <c r="E25" s="28" t="s">
        <v>285</v>
      </c>
      <c r="F25" s="24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205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44402</v>
      </c>
      <c r="C26" s="36" t="s">
        <v>102</v>
      </c>
      <c r="D26" s="37" t="s">
        <v>286</v>
      </c>
      <c r="E26" s="38" t="s">
        <v>287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206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42120</v>
      </c>
      <c r="C27" s="46" t="s">
        <v>141</v>
      </c>
      <c r="D27" s="47" t="s">
        <v>288</v>
      </c>
      <c r="E27" s="48" t="s">
        <v>289</v>
      </c>
      <c r="F27" s="20" t="s">
        <v>13</v>
      </c>
      <c r="G27" s="74"/>
      <c r="H27" s="51"/>
      <c r="I27" s="51"/>
      <c r="J27" s="51"/>
      <c r="K27" s="51"/>
      <c r="L27" s="49"/>
      <c r="M27" s="49"/>
      <c r="N27" s="49"/>
      <c r="O27" s="49"/>
      <c r="P27" s="207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42127</v>
      </c>
      <c r="C28" s="53" t="s">
        <v>141</v>
      </c>
      <c r="D28" s="27" t="s">
        <v>290</v>
      </c>
      <c r="E28" s="28" t="s">
        <v>291</v>
      </c>
      <c r="F28" s="24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205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42128</v>
      </c>
      <c r="C29" s="26" t="s">
        <v>141</v>
      </c>
      <c r="D29" s="54" t="s">
        <v>292</v>
      </c>
      <c r="E29" s="55" t="s">
        <v>293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205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42132</v>
      </c>
      <c r="C30" s="26" t="s">
        <v>141</v>
      </c>
      <c r="D30" s="27" t="s">
        <v>294</v>
      </c>
      <c r="E30" s="28" t="s">
        <v>295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205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42133</v>
      </c>
      <c r="C31" s="199" t="s">
        <v>141</v>
      </c>
      <c r="D31" s="200" t="s">
        <v>296</v>
      </c>
      <c r="E31" s="201" t="s">
        <v>297</v>
      </c>
      <c r="F31" s="34" t="s">
        <v>17</v>
      </c>
      <c r="G31" s="202"/>
      <c r="H31" s="203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42170</v>
      </c>
      <c r="C32" s="17" t="s">
        <v>141</v>
      </c>
      <c r="D32" s="18" t="s">
        <v>298</v>
      </c>
      <c r="E32" s="19" t="s">
        <v>299</v>
      </c>
      <c r="F32" s="20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42205</v>
      </c>
      <c r="C33" s="26" t="s">
        <v>141</v>
      </c>
      <c r="D33" s="27" t="s">
        <v>300</v>
      </c>
      <c r="E33" s="28" t="s">
        <v>301</v>
      </c>
      <c r="F33" s="24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42235</v>
      </c>
      <c r="C34" s="26" t="s">
        <v>141</v>
      </c>
      <c r="D34" s="27" t="s">
        <v>302</v>
      </c>
      <c r="E34" s="28" t="s">
        <v>303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42236</v>
      </c>
      <c r="C35" s="26" t="s">
        <v>141</v>
      </c>
      <c r="D35" s="27" t="s">
        <v>304</v>
      </c>
      <c r="E35" s="28" t="s">
        <v>305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42240</v>
      </c>
      <c r="C36" s="36" t="s">
        <v>141</v>
      </c>
      <c r="D36" s="37" t="s">
        <v>306</v>
      </c>
      <c r="E36" s="38" t="s">
        <v>307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442"/>
      <c r="C37" s="397"/>
      <c r="D37" s="398"/>
      <c r="E37" s="39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99"/>
      <c r="Y37" s="400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30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90" t="s">
        <v>7</v>
      </c>
      <c r="N38" s="390"/>
      <c r="O38" s="65">
        <f>COUNTIF($C$7:$C$36,"ญ")</f>
        <v>10</v>
      </c>
      <c r="P38" s="64"/>
      <c r="Q38" s="67" t="s">
        <v>8</v>
      </c>
      <c r="X38" s="64"/>
      <c r="Y38" s="64"/>
    </row>
    <row r="39" spans="1:40" s="251" customFormat="1" ht="17.100000000000001" hidden="1" customHeight="1" x14ac:dyDescent="0.5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1:40" s="248" customFormat="1" ht="15" hidden="1" customHeight="1" x14ac:dyDescent="0.5">
      <c r="A40" s="246"/>
      <c r="B40" s="424"/>
      <c r="C40" s="246"/>
      <c r="D40" s="425" t="s">
        <v>13</v>
      </c>
      <c r="E40" s="425">
        <f>COUNTIF($F$7:$F$36,"แดง")</f>
        <v>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1:40" s="248" customFormat="1" ht="15" hidden="1" customHeight="1" x14ac:dyDescent="0.5">
      <c r="A41" s="246"/>
      <c r="B41" s="424"/>
      <c r="C41" s="246"/>
      <c r="D41" s="425" t="s">
        <v>14</v>
      </c>
      <c r="E41" s="425">
        <f>COUNTIF($F$7:$F$36,"เหลือง")</f>
        <v>6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1:40" s="248" customFormat="1" ht="15" hidden="1" customHeight="1" x14ac:dyDescent="0.5">
      <c r="A42" s="246"/>
      <c r="B42" s="424"/>
      <c r="C42" s="246"/>
      <c r="D42" s="425" t="s">
        <v>15</v>
      </c>
      <c r="E42" s="425">
        <f>COUNTIF($F$7:$F$36,"น้ำเงิน")</f>
        <v>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  <row r="43" spans="1:40" s="248" customFormat="1" ht="15" hidden="1" customHeight="1" x14ac:dyDescent="0.5">
      <c r="A43" s="246"/>
      <c r="B43" s="424"/>
      <c r="C43" s="246"/>
      <c r="D43" s="425" t="s">
        <v>16</v>
      </c>
      <c r="E43" s="425">
        <f>COUNTIF($F$7:$F$36,"ม่วง")</f>
        <v>6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</row>
    <row r="44" spans="1:40" s="248" customFormat="1" ht="15" hidden="1" customHeight="1" x14ac:dyDescent="0.5">
      <c r="A44" s="246"/>
      <c r="B44" s="424"/>
      <c r="C44" s="246"/>
      <c r="D44" s="425" t="s">
        <v>17</v>
      </c>
      <c r="E44" s="425">
        <f>COUNTIF($F$7:$F$36,"ฟ้า")</f>
        <v>6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</row>
    <row r="45" spans="1:40" s="248" customFormat="1" ht="15" hidden="1" customHeight="1" x14ac:dyDescent="0.5">
      <c r="A45" s="246"/>
      <c r="B45" s="424"/>
      <c r="C45" s="246"/>
      <c r="D45" s="425" t="s">
        <v>5</v>
      </c>
      <c r="E45" s="425">
        <f>SUM(E40:E44)</f>
        <v>30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customHeight="1" x14ac:dyDescent="0.5">
      <c r="B46" s="247"/>
      <c r="C46" s="249"/>
      <c r="D46" s="209"/>
      <c r="E46" s="209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20" zoomScaleNormal="120" workbookViewId="0">
      <selection activeCell="H63" sqref="H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ม.5'!F10</f>
        <v>747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5">
        <v>42136</v>
      </c>
      <c r="C7" s="166" t="s">
        <v>102</v>
      </c>
      <c r="D7" s="167" t="s">
        <v>308</v>
      </c>
      <c r="E7" s="168" t="s">
        <v>309</v>
      </c>
      <c r="F7" s="169" t="s">
        <v>13</v>
      </c>
      <c r="G7" s="170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72">
        <v>42148</v>
      </c>
      <c r="C8" s="173" t="s">
        <v>102</v>
      </c>
      <c r="D8" s="174" t="s">
        <v>310</v>
      </c>
      <c r="E8" s="175" t="s">
        <v>311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72">
        <v>42149</v>
      </c>
      <c r="C9" s="173" t="s">
        <v>102</v>
      </c>
      <c r="D9" s="174" t="s">
        <v>312</v>
      </c>
      <c r="E9" s="175" t="s">
        <v>313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72">
        <v>42151</v>
      </c>
      <c r="C10" s="173" t="s">
        <v>102</v>
      </c>
      <c r="D10" s="174" t="s">
        <v>314</v>
      </c>
      <c r="E10" s="175" t="s">
        <v>315</v>
      </c>
      <c r="F10" s="17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42173</v>
      </c>
      <c r="C11" s="180" t="s">
        <v>102</v>
      </c>
      <c r="D11" s="181" t="s">
        <v>316</v>
      </c>
      <c r="E11" s="182" t="s">
        <v>317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>
        <v>42175</v>
      </c>
      <c r="C12" s="166" t="s">
        <v>102</v>
      </c>
      <c r="D12" s="167" t="s">
        <v>318</v>
      </c>
      <c r="E12" s="168" t="s">
        <v>319</v>
      </c>
      <c r="F12" s="169" t="s">
        <v>14</v>
      </c>
      <c r="G12" s="170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42181</v>
      </c>
      <c r="C13" s="173" t="s">
        <v>102</v>
      </c>
      <c r="D13" s="174" t="s">
        <v>320</v>
      </c>
      <c r="E13" s="175" t="s">
        <v>321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42184</v>
      </c>
      <c r="C14" s="173" t="s">
        <v>102</v>
      </c>
      <c r="D14" s="174" t="s">
        <v>322</v>
      </c>
      <c r="E14" s="175" t="s">
        <v>323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72">
        <v>42186</v>
      </c>
      <c r="C15" s="173" t="s">
        <v>102</v>
      </c>
      <c r="D15" s="174" t="s">
        <v>324</v>
      </c>
      <c r="E15" s="175" t="s">
        <v>325</v>
      </c>
      <c r="F15" s="176" t="s">
        <v>17</v>
      </c>
      <c r="G15" s="187"/>
      <c r="H15" s="188"/>
      <c r="I15" s="188"/>
      <c r="J15" s="188"/>
      <c r="K15" s="151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79">
        <v>42187</v>
      </c>
      <c r="C16" s="180" t="s">
        <v>102</v>
      </c>
      <c r="D16" s="181" t="s">
        <v>326</v>
      </c>
      <c r="E16" s="182" t="s">
        <v>327</v>
      </c>
      <c r="F16" s="18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42213</v>
      </c>
      <c r="C17" s="166" t="s">
        <v>102</v>
      </c>
      <c r="D17" s="167" t="s">
        <v>328</v>
      </c>
      <c r="E17" s="168" t="s">
        <v>329</v>
      </c>
      <c r="F17" s="169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42220</v>
      </c>
      <c r="C18" s="173" t="s">
        <v>102</v>
      </c>
      <c r="D18" s="174" t="s">
        <v>330</v>
      </c>
      <c r="E18" s="175" t="s">
        <v>331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7">
        <v>42254</v>
      </c>
      <c r="C19" s="173" t="s">
        <v>102</v>
      </c>
      <c r="D19" s="236" t="s">
        <v>332</v>
      </c>
      <c r="E19" s="175" t="s">
        <v>333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42257</v>
      </c>
      <c r="C20" s="173" t="s">
        <v>102</v>
      </c>
      <c r="D20" s="174" t="s">
        <v>334</v>
      </c>
      <c r="E20" s="175" t="s">
        <v>335</v>
      </c>
      <c r="F20" s="17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42261</v>
      </c>
      <c r="C21" s="180" t="s">
        <v>102</v>
      </c>
      <c r="D21" s="181" t="s">
        <v>336</v>
      </c>
      <c r="E21" s="182" t="s">
        <v>337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410">
        <v>42307</v>
      </c>
      <c r="C22" s="166" t="s">
        <v>102</v>
      </c>
      <c r="D22" s="167" t="s">
        <v>338</v>
      </c>
      <c r="E22" s="168" t="s">
        <v>339</v>
      </c>
      <c r="F22" s="169" t="s">
        <v>14</v>
      </c>
      <c r="G22" s="170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42332</v>
      </c>
      <c r="C23" s="173" t="s">
        <v>102</v>
      </c>
      <c r="D23" s="174" t="s">
        <v>340</v>
      </c>
      <c r="E23" s="175" t="s">
        <v>341</v>
      </c>
      <c r="F23" s="176" t="s">
        <v>15</v>
      </c>
      <c r="G23" s="198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42333</v>
      </c>
      <c r="C24" s="173" t="s">
        <v>102</v>
      </c>
      <c r="D24" s="174" t="s">
        <v>342</v>
      </c>
      <c r="E24" s="175" t="s">
        <v>343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409">
        <v>42390</v>
      </c>
      <c r="C25" s="173" t="s">
        <v>102</v>
      </c>
      <c r="D25" s="174" t="s">
        <v>344</v>
      </c>
      <c r="E25" s="175" t="s">
        <v>345</v>
      </c>
      <c r="F25" s="17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05">
        <v>44403</v>
      </c>
      <c r="C26" s="180" t="s">
        <v>102</v>
      </c>
      <c r="D26" s="181" t="s">
        <v>346</v>
      </c>
      <c r="E26" s="182" t="s">
        <v>347</v>
      </c>
      <c r="F26" s="18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410">
        <v>44404</v>
      </c>
      <c r="C27" s="237" t="s">
        <v>102</v>
      </c>
      <c r="D27" s="238" t="s">
        <v>348</v>
      </c>
      <c r="E27" s="239" t="s">
        <v>349</v>
      </c>
      <c r="F27" s="169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409">
        <v>44405</v>
      </c>
      <c r="C28" s="173" t="s">
        <v>102</v>
      </c>
      <c r="D28" s="174" t="s">
        <v>350</v>
      </c>
      <c r="E28" s="175" t="s">
        <v>351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409">
        <v>44406</v>
      </c>
      <c r="C29" s="173" t="s">
        <v>102</v>
      </c>
      <c r="D29" s="174" t="s">
        <v>352</v>
      </c>
      <c r="E29" s="175" t="s">
        <v>353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409">
        <v>42159</v>
      </c>
      <c r="C30" s="173" t="s">
        <v>141</v>
      </c>
      <c r="D30" s="174" t="s">
        <v>354</v>
      </c>
      <c r="E30" s="175" t="s">
        <v>355</v>
      </c>
      <c r="F30" s="17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405">
        <v>42195</v>
      </c>
      <c r="C31" s="241" t="s">
        <v>141</v>
      </c>
      <c r="D31" s="242" t="s">
        <v>356</v>
      </c>
      <c r="E31" s="243" t="s">
        <v>357</v>
      </c>
      <c r="F31" s="183" t="s">
        <v>13</v>
      </c>
      <c r="G31" s="506"/>
      <c r="H31" s="190"/>
      <c r="I31" s="190"/>
      <c r="J31" s="190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410">
        <v>42196</v>
      </c>
      <c r="C32" s="166" t="s">
        <v>141</v>
      </c>
      <c r="D32" s="167" t="s">
        <v>358</v>
      </c>
      <c r="E32" s="168" t="s">
        <v>359</v>
      </c>
      <c r="F32" s="169" t="s">
        <v>14</v>
      </c>
      <c r="G32" s="482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409">
        <v>42204</v>
      </c>
      <c r="C33" s="173" t="s">
        <v>141</v>
      </c>
      <c r="D33" s="174" t="s">
        <v>360</v>
      </c>
      <c r="E33" s="175" t="s">
        <v>361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409">
        <v>42207</v>
      </c>
      <c r="C34" s="173" t="s">
        <v>141</v>
      </c>
      <c r="D34" s="174" t="s">
        <v>362</v>
      </c>
      <c r="E34" s="175" t="s">
        <v>363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409">
        <v>42239</v>
      </c>
      <c r="C35" s="173" t="s">
        <v>141</v>
      </c>
      <c r="D35" s="174" t="s">
        <v>364</v>
      </c>
      <c r="E35" s="175" t="s">
        <v>365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405">
        <v>42241</v>
      </c>
      <c r="C36" s="180" t="s">
        <v>141</v>
      </c>
      <c r="D36" s="181" t="s">
        <v>366</v>
      </c>
      <c r="E36" s="182" t="s">
        <v>367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410">
        <v>42317</v>
      </c>
      <c r="C37" s="166" t="s">
        <v>141</v>
      </c>
      <c r="D37" s="167" t="s">
        <v>368</v>
      </c>
      <c r="E37" s="168" t="s">
        <v>369</v>
      </c>
      <c r="F37" s="245" t="s">
        <v>14</v>
      </c>
      <c r="G37" s="194"/>
      <c r="H37" s="195"/>
      <c r="I37" s="195"/>
      <c r="J37" s="195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409">
        <v>42352</v>
      </c>
      <c r="C38" s="173" t="s">
        <v>141</v>
      </c>
      <c r="D38" s="174" t="s">
        <v>370</v>
      </c>
      <c r="E38" s="175" t="s">
        <v>371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409">
        <v>42409</v>
      </c>
      <c r="C39" s="173" t="s">
        <v>141</v>
      </c>
      <c r="D39" s="174" t="s">
        <v>372</v>
      </c>
      <c r="E39" s="175" t="s">
        <v>373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409">
        <v>42581</v>
      </c>
      <c r="C40" s="173" t="s">
        <v>141</v>
      </c>
      <c r="D40" s="174" t="s">
        <v>374</v>
      </c>
      <c r="E40" s="175" t="s">
        <v>375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8">
        <v>44407</v>
      </c>
      <c r="C41" s="180" t="s">
        <v>141</v>
      </c>
      <c r="D41" s="181" t="s">
        <v>376</v>
      </c>
      <c r="E41" s="182" t="s">
        <v>377</v>
      </c>
      <c r="F41" s="183" t="s">
        <v>13</v>
      </c>
      <c r="G41" s="184"/>
      <c r="H41" s="185"/>
      <c r="I41" s="185"/>
      <c r="J41" s="185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80"/>
      <c r="B42" s="486"/>
      <c r="C42" s="487"/>
      <c r="D42" s="488"/>
      <c r="E42" s="489"/>
      <c r="F42" s="490"/>
      <c r="G42" s="491"/>
      <c r="H42" s="492"/>
      <c r="I42" s="492"/>
      <c r="J42" s="492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401"/>
      <c r="C43" s="402"/>
      <c r="D43" s="403"/>
      <c r="E43" s="40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23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12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8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6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7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7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35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3" spans="1:25" s="248" customFormat="1" ht="15" customHeight="1" x14ac:dyDescent="0.5">
      <c r="B53" s="247"/>
      <c r="C53" s="249"/>
      <c r="D53" s="209"/>
      <c r="E53" s="209"/>
    </row>
    <row r="54" spans="1:25" s="248" customFormat="1" ht="15" customHeight="1" x14ac:dyDescent="0.5">
      <c r="B54" s="247"/>
      <c r="C54" s="250"/>
      <c r="D54" s="251"/>
      <c r="E54" s="25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A44" sqref="A44:H4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8" width="13.85546875" style="836" bestFit="1" customWidth="1"/>
    <col min="29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ม.5'!B12</f>
        <v>นายกฤติณ ทิพย์มณเฑียร</v>
      </c>
      <c r="AA1" s="830"/>
      <c r="AB1" s="830"/>
    </row>
    <row r="2" spans="1:40" s="561" customFormat="1" ht="18" customHeight="1" x14ac:dyDescent="0.5">
      <c r="B2" s="566" t="s">
        <v>46</v>
      </c>
      <c r="D2" s="563"/>
      <c r="E2" s="564" t="s">
        <v>60</v>
      </c>
      <c r="M2" s="561" t="s">
        <v>47</v>
      </c>
      <c r="R2" s="561" t="str">
        <f>'ยอด ม.5'!B13</f>
        <v>............-.............</v>
      </c>
      <c r="AA2" s="830"/>
      <c r="AB2" s="830"/>
    </row>
    <row r="3" spans="1:40" s="563" customFormat="1" ht="17.25" customHeight="1" x14ac:dyDescent="0.5">
      <c r="A3" s="565" t="s">
        <v>27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A3" s="83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7">
        <f>'ยอด ม.5'!F12</f>
        <v>746</v>
      </c>
      <c r="X4" s="937"/>
      <c r="AA4" s="831"/>
      <c r="AB4" s="831"/>
    </row>
    <row r="5" spans="1:40" s="574" customFormat="1" ht="18" customHeight="1" x14ac:dyDescent="0.5">
      <c r="A5" s="938" t="s">
        <v>0</v>
      </c>
      <c r="B5" s="940" t="s">
        <v>1</v>
      </c>
      <c r="C5" s="942" t="s">
        <v>2</v>
      </c>
      <c r="D5" s="944" t="s">
        <v>9</v>
      </c>
      <c r="E5" s="946" t="s">
        <v>4</v>
      </c>
      <c r="F5" s="938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A5" s="832"/>
      <c r="AB5" s="832"/>
    </row>
    <row r="6" spans="1:40" s="574" customFormat="1" ht="18" customHeight="1" x14ac:dyDescent="0.5">
      <c r="A6" s="939"/>
      <c r="B6" s="941"/>
      <c r="C6" s="943"/>
      <c r="D6" s="945"/>
      <c r="E6" s="947"/>
      <c r="F6" s="948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A6" s="832"/>
      <c r="AB6" s="832"/>
    </row>
    <row r="7" spans="1:40" s="591" customFormat="1" ht="15.75" customHeight="1" x14ac:dyDescent="0.5">
      <c r="A7" s="581">
        <v>1</v>
      </c>
      <c r="B7" s="582">
        <v>42226</v>
      </c>
      <c r="C7" s="583" t="s">
        <v>102</v>
      </c>
      <c r="D7" s="584" t="s">
        <v>378</v>
      </c>
      <c r="E7" s="585" t="s">
        <v>379</v>
      </c>
      <c r="F7" s="586" t="s">
        <v>14</v>
      </c>
      <c r="G7" s="587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A7" s="833"/>
      <c r="AB7" s="833"/>
    </row>
    <row r="8" spans="1:40" s="591" customFormat="1" ht="16.149999999999999" customHeight="1" x14ac:dyDescent="0.5">
      <c r="A8" s="592">
        <v>2</v>
      </c>
      <c r="B8" s="593">
        <v>42247</v>
      </c>
      <c r="C8" s="594" t="s">
        <v>102</v>
      </c>
      <c r="D8" s="595" t="s">
        <v>380</v>
      </c>
      <c r="E8" s="596" t="s">
        <v>381</v>
      </c>
      <c r="F8" s="592" t="s">
        <v>15</v>
      </c>
      <c r="G8" s="597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A8" s="833"/>
      <c r="AB8" s="833"/>
    </row>
    <row r="9" spans="1:40" s="591" customFormat="1" ht="16.149999999999999" customHeight="1" x14ac:dyDescent="0.5">
      <c r="A9" s="592">
        <v>3</v>
      </c>
      <c r="B9" s="593">
        <v>42249</v>
      </c>
      <c r="C9" s="594" t="s">
        <v>102</v>
      </c>
      <c r="D9" s="595" t="s">
        <v>382</v>
      </c>
      <c r="E9" s="596" t="s">
        <v>383</v>
      </c>
      <c r="F9" s="592" t="s">
        <v>16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A9" s="833"/>
      <c r="AB9" s="833"/>
    </row>
    <row r="10" spans="1:40" s="591" customFormat="1" ht="16.149999999999999" customHeight="1" x14ac:dyDescent="0.5">
      <c r="A10" s="592">
        <v>4</v>
      </c>
      <c r="B10" s="593">
        <v>42295</v>
      </c>
      <c r="C10" s="594" t="s">
        <v>102</v>
      </c>
      <c r="D10" s="595" t="s">
        <v>384</v>
      </c>
      <c r="E10" s="596" t="s">
        <v>385</v>
      </c>
      <c r="F10" s="592" t="s">
        <v>17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A10" s="833"/>
      <c r="AB10" s="834"/>
      <c r="AK10" s="603"/>
      <c r="AM10" s="603"/>
      <c r="AN10" s="604"/>
    </row>
    <row r="11" spans="1:40" s="591" customFormat="1" ht="16.149999999999999" customHeight="1" x14ac:dyDescent="0.5">
      <c r="A11" s="605">
        <v>5</v>
      </c>
      <c r="B11" s="606">
        <v>42304</v>
      </c>
      <c r="C11" s="607" t="s">
        <v>102</v>
      </c>
      <c r="D11" s="608" t="s">
        <v>386</v>
      </c>
      <c r="E11" s="609" t="s">
        <v>387</v>
      </c>
      <c r="F11" s="610" t="s">
        <v>13</v>
      </c>
      <c r="G11" s="611"/>
      <c r="H11" s="612"/>
      <c r="I11" s="612"/>
      <c r="J11" s="612"/>
      <c r="K11" s="612"/>
      <c r="L11" s="612"/>
      <c r="M11" s="612"/>
      <c r="N11" s="612"/>
      <c r="O11" s="612"/>
      <c r="P11" s="613"/>
      <c r="Q11" s="613"/>
      <c r="R11" s="613"/>
      <c r="S11" s="613"/>
      <c r="T11" s="613"/>
      <c r="U11" s="613"/>
      <c r="V11" s="613"/>
      <c r="W11" s="613"/>
      <c r="X11" s="614"/>
      <c r="Y11" s="615"/>
      <c r="AA11" s="833"/>
      <c r="AB11" s="834"/>
      <c r="AK11" s="603"/>
      <c r="AM11" s="603"/>
      <c r="AN11" s="604"/>
    </row>
    <row r="12" spans="1:40" s="591" customFormat="1" ht="16.149999999999999" customHeight="1" x14ac:dyDescent="0.5">
      <c r="A12" s="616">
        <v>6</v>
      </c>
      <c r="B12" s="617">
        <v>42334</v>
      </c>
      <c r="C12" s="618" t="s">
        <v>102</v>
      </c>
      <c r="D12" s="619" t="s">
        <v>388</v>
      </c>
      <c r="E12" s="620" t="s">
        <v>389</v>
      </c>
      <c r="F12" s="616" t="s">
        <v>14</v>
      </c>
      <c r="G12" s="621"/>
      <c r="H12" s="622"/>
      <c r="I12" s="622"/>
      <c r="J12" s="622"/>
      <c r="K12" s="622"/>
      <c r="L12" s="622"/>
      <c r="M12" s="622"/>
      <c r="N12" s="622"/>
      <c r="O12" s="622"/>
      <c r="P12" s="623"/>
      <c r="Q12" s="623"/>
      <c r="R12" s="623"/>
      <c r="S12" s="623"/>
      <c r="T12" s="623"/>
      <c r="U12" s="623"/>
      <c r="V12" s="623"/>
      <c r="W12" s="623"/>
      <c r="X12" s="622"/>
      <c r="Y12" s="624"/>
      <c r="AA12" s="833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42337</v>
      </c>
      <c r="C13" s="594" t="s">
        <v>102</v>
      </c>
      <c r="D13" s="595" t="s">
        <v>390</v>
      </c>
      <c r="E13" s="596" t="s">
        <v>391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A13" s="833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42344</v>
      </c>
      <c r="C14" s="594" t="s">
        <v>102</v>
      </c>
      <c r="D14" s="595" t="s">
        <v>125</v>
      </c>
      <c r="E14" s="596" t="s">
        <v>392</v>
      </c>
      <c r="F14" s="592" t="s">
        <v>16</v>
      </c>
      <c r="G14" s="602"/>
      <c r="H14" s="598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A14" s="833"/>
      <c r="AB14" s="834"/>
      <c r="AK14" s="603"/>
      <c r="AM14" s="603"/>
      <c r="AN14" s="604"/>
    </row>
    <row r="15" spans="1:40" s="591" customFormat="1" ht="16.149999999999999" customHeight="1" x14ac:dyDescent="0.5">
      <c r="A15" s="592">
        <v>9</v>
      </c>
      <c r="B15" s="593">
        <v>42376</v>
      </c>
      <c r="C15" s="594" t="s">
        <v>102</v>
      </c>
      <c r="D15" s="595" t="s">
        <v>393</v>
      </c>
      <c r="E15" s="596" t="s">
        <v>394</v>
      </c>
      <c r="F15" s="592" t="s">
        <v>17</v>
      </c>
      <c r="G15" s="602"/>
      <c r="H15" s="598"/>
      <c r="I15" s="598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A15" s="833"/>
      <c r="AB15" s="834"/>
      <c r="AK15" s="603"/>
      <c r="AM15" s="603"/>
      <c r="AN15" s="604"/>
    </row>
    <row r="16" spans="1:40" s="591" customFormat="1" ht="16.149999999999999" customHeight="1" x14ac:dyDescent="0.5">
      <c r="A16" s="626">
        <v>10</v>
      </c>
      <c r="B16" s="627">
        <v>42382</v>
      </c>
      <c r="C16" s="628" t="s">
        <v>102</v>
      </c>
      <c r="D16" s="629" t="s">
        <v>395</v>
      </c>
      <c r="E16" s="630" t="s">
        <v>396</v>
      </c>
      <c r="F16" s="631" t="s">
        <v>13</v>
      </c>
      <c r="G16" s="632"/>
      <c r="H16" s="633"/>
      <c r="I16" s="633"/>
      <c r="J16" s="633"/>
      <c r="K16" s="633"/>
      <c r="L16" s="612"/>
      <c r="M16" s="612"/>
      <c r="N16" s="612"/>
      <c r="O16" s="612"/>
      <c r="P16" s="613"/>
      <c r="Q16" s="613"/>
      <c r="R16" s="613"/>
      <c r="S16" s="613"/>
      <c r="T16" s="613"/>
      <c r="U16" s="613"/>
      <c r="V16" s="613"/>
      <c r="W16" s="613"/>
      <c r="X16" s="614"/>
      <c r="Y16" s="634"/>
      <c r="AA16" s="833"/>
      <c r="AB16" s="834"/>
      <c r="AK16" s="603"/>
      <c r="AM16" s="603"/>
      <c r="AN16" s="604"/>
    </row>
    <row r="17" spans="1:40" s="591" customFormat="1" ht="16.149999999999999" customHeight="1" x14ac:dyDescent="0.5">
      <c r="A17" s="616">
        <v>11</v>
      </c>
      <c r="B17" s="617">
        <v>42442</v>
      </c>
      <c r="C17" s="618" t="s">
        <v>102</v>
      </c>
      <c r="D17" s="619" t="s">
        <v>397</v>
      </c>
      <c r="E17" s="620" t="s">
        <v>398</v>
      </c>
      <c r="F17" s="616" t="s">
        <v>14</v>
      </c>
      <c r="G17" s="621"/>
      <c r="H17" s="622"/>
      <c r="I17" s="622"/>
      <c r="J17" s="622"/>
      <c r="K17" s="622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A17" s="833"/>
      <c r="AB17" s="834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593">
        <v>42518</v>
      </c>
      <c r="C18" s="594" t="s">
        <v>102</v>
      </c>
      <c r="D18" s="636" t="s">
        <v>399</v>
      </c>
      <c r="E18" s="596" t="s">
        <v>400</v>
      </c>
      <c r="F18" s="592" t="s">
        <v>15</v>
      </c>
      <c r="G18" s="60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A18" s="833"/>
      <c r="AB18" s="834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42563</v>
      </c>
      <c r="C19" s="594" t="s">
        <v>102</v>
      </c>
      <c r="D19" s="595" t="s">
        <v>403</v>
      </c>
      <c r="E19" s="596" t="s">
        <v>404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A19" s="833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8">
        <v>44408</v>
      </c>
      <c r="C20" s="594" t="s">
        <v>102</v>
      </c>
      <c r="D20" s="595" t="s">
        <v>405</v>
      </c>
      <c r="E20" s="596" t="s">
        <v>406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A20" s="833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40">
        <v>44409</v>
      </c>
      <c r="C21" s="607" t="s">
        <v>102</v>
      </c>
      <c r="D21" s="608" t="s">
        <v>407</v>
      </c>
      <c r="E21" s="609" t="s">
        <v>408</v>
      </c>
      <c r="F21" s="610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A21" s="833"/>
      <c r="AB21" s="834"/>
      <c r="AK21" s="603"/>
      <c r="AM21" s="603"/>
      <c r="AN21" s="604"/>
    </row>
    <row r="22" spans="1:40" s="591" customFormat="1" ht="16.149999999999999" customHeight="1" x14ac:dyDescent="0.5">
      <c r="A22" s="616">
        <v>16</v>
      </c>
      <c r="B22" s="644">
        <v>44411</v>
      </c>
      <c r="C22" s="618" t="s">
        <v>102</v>
      </c>
      <c r="D22" s="619" t="s">
        <v>409</v>
      </c>
      <c r="E22" s="620" t="s">
        <v>410</v>
      </c>
      <c r="F22" s="616" t="s">
        <v>16</v>
      </c>
      <c r="G22" s="645"/>
      <c r="H22" s="622"/>
      <c r="I22" s="622"/>
      <c r="J22" s="622"/>
      <c r="K22" s="622"/>
      <c r="L22" s="646"/>
      <c r="M22" s="646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A22" s="833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637">
        <v>44412</v>
      </c>
      <c r="C23" s="594" t="s">
        <v>102</v>
      </c>
      <c r="D23" s="595" t="s">
        <v>411</v>
      </c>
      <c r="E23" s="596" t="s">
        <v>412</v>
      </c>
      <c r="F23" s="592" t="s">
        <v>17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A23" s="840"/>
      <c r="AB23" s="835"/>
      <c r="AC23" s="781"/>
      <c r="AD23" s="781"/>
      <c r="AE23" s="781"/>
      <c r="AF23" s="447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637">
        <v>42171</v>
      </c>
      <c r="C24" s="594" t="s">
        <v>141</v>
      </c>
      <c r="D24" s="595" t="s">
        <v>236</v>
      </c>
      <c r="E24" s="596" t="s">
        <v>413</v>
      </c>
      <c r="F24" s="592" t="s">
        <v>13</v>
      </c>
      <c r="G24" s="639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A24" s="833"/>
      <c r="AB24" s="834"/>
      <c r="AK24" s="603"/>
      <c r="AM24" s="603"/>
      <c r="AN24" s="604"/>
    </row>
    <row r="25" spans="1:40" s="591" customFormat="1" ht="16.149999999999999" customHeight="1" x14ac:dyDescent="0.5">
      <c r="A25" s="592">
        <v>19</v>
      </c>
      <c r="B25" s="872">
        <v>42193</v>
      </c>
      <c r="C25" s="873" t="s">
        <v>141</v>
      </c>
      <c r="D25" s="891" t="s">
        <v>414</v>
      </c>
      <c r="E25" s="892" t="s">
        <v>415</v>
      </c>
      <c r="F25" s="876" t="s">
        <v>14</v>
      </c>
      <c r="G25" s="790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A25" s="833"/>
      <c r="AB25" s="834"/>
      <c r="AC25" s="837"/>
      <c r="AK25" s="603"/>
      <c r="AM25" s="603"/>
      <c r="AN25" s="604"/>
    </row>
    <row r="26" spans="1:40" s="591" customFormat="1" ht="16.5" customHeight="1" x14ac:dyDescent="0.5">
      <c r="A26" s="626">
        <v>20</v>
      </c>
      <c r="B26" s="647">
        <v>42201</v>
      </c>
      <c r="C26" s="628" t="s">
        <v>141</v>
      </c>
      <c r="D26" s="629" t="s">
        <v>416</v>
      </c>
      <c r="E26" s="630" t="s">
        <v>417</v>
      </c>
      <c r="F26" s="631" t="s">
        <v>15</v>
      </c>
      <c r="G26" s="632"/>
      <c r="H26" s="633"/>
      <c r="I26" s="633"/>
      <c r="J26" s="612"/>
      <c r="K26" s="612"/>
      <c r="L26" s="612"/>
      <c r="M26" s="612"/>
      <c r="N26" s="612"/>
      <c r="O26" s="612"/>
      <c r="P26" s="613"/>
      <c r="Q26" s="613"/>
      <c r="R26" s="613"/>
      <c r="S26" s="613"/>
      <c r="T26" s="613"/>
      <c r="U26" s="613"/>
      <c r="V26" s="613"/>
      <c r="W26" s="613"/>
      <c r="X26" s="614"/>
      <c r="Y26" s="634"/>
      <c r="AA26" s="833"/>
      <c r="AB26" s="834"/>
      <c r="AK26" s="603"/>
      <c r="AM26" s="603"/>
      <c r="AN26" s="604"/>
    </row>
    <row r="27" spans="1:40" s="591" customFormat="1" ht="16.149999999999999" customHeight="1" x14ac:dyDescent="0.5">
      <c r="A27" s="616">
        <v>21</v>
      </c>
      <c r="B27" s="648">
        <v>42265</v>
      </c>
      <c r="C27" s="618" t="s">
        <v>141</v>
      </c>
      <c r="D27" s="619" t="s">
        <v>418</v>
      </c>
      <c r="E27" s="620" t="s">
        <v>419</v>
      </c>
      <c r="F27" s="616" t="s">
        <v>16</v>
      </c>
      <c r="G27" s="621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A27" s="833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644">
        <v>42320</v>
      </c>
      <c r="C28" s="594" t="s">
        <v>141</v>
      </c>
      <c r="D28" s="595" t="s">
        <v>420</v>
      </c>
      <c r="E28" s="596" t="s">
        <v>421</v>
      </c>
      <c r="F28" s="592" t="s">
        <v>17</v>
      </c>
      <c r="G28" s="602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A28" s="833"/>
      <c r="AB28" s="833"/>
    </row>
    <row r="29" spans="1:40" s="591" customFormat="1" ht="16.149999999999999" customHeight="1" x14ac:dyDescent="0.5">
      <c r="A29" s="592">
        <v>23</v>
      </c>
      <c r="B29" s="637">
        <v>42364</v>
      </c>
      <c r="C29" s="594" t="s">
        <v>141</v>
      </c>
      <c r="D29" s="595" t="s">
        <v>422</v>
      </c>
      <c r="E29" s="596" t="s">
        <v>423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A29" s="833"/>
      <c r="AB29" s="833"/>
    </row>
    <row r="30" spans="1:40" s="591" customFormat="1" ht="16.149999999999999" customHeight="1" x14ac:dyDescent="0.5">
      <c r="A30" s="592">
        <v>24</v>
      </c>
      <c r="B30" s="637">
        <v>42367</v>
      </c>
      <c r="C30" s="594" t="s">
        <v>141</v>
      </c>
      <c r="D30" s="595" t="s">
        <v>424</v>
      </c>
      <c r="E30" s="596" t="s">
        <v>425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A30" s="833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42397</v>
      </c>
      <c r="C31" s="628" t="s">
        <v>141</v>
      </c>
      <c r="D31" s="629" t="s">
        <v>426</v>
      </c>
      <c r="E31" s="630" t="s">
        <v>427</v>
      </c>
      <c r="F31" s="631" t="s">
        <v>15</v>
      </c>
      <c r="G31" s="632"/>
      <c r="H31" s="649"/>
      <c r="I31" s="649"/>
      <c r="J31" s="649"/>
      <c r="K31" s="649"/>
      <c r="L31" s="649"/>
      <c r="M31" s="649"/>
      <c r="N31" s="649"/>
      <c r="O31" s="649"/>
      <c r="P31" s="650"/>
      <c r="Q31" s="650"/>
      <c r="R31" s="650"/>
      <c r="S31" s="650"/>
      <c r="T31" s="650"/>
      <c r="U31" s="650"/>
      <c r="V31" s="650"/>
      <c r="W31" s="650"/>
      <c r="X31" s="651"/>
      <c r="Y31" s="634"/>
      <c r="AA31" s="833"/>
      <c r="AB31" s="834"/>
      <c r="AK31" s="603"/>
      <c r="AM31" s="603"/>
      <c r="AN31" s="604"/>
    </row>
    <row r="32" spans="1:40" s="591" customFormat="1" ht="16.149999999999999" customHeight="1" x14ac:dyDescent="0.5">
      <c r="A32" s="616">
        <v>26</v>
      </c>
      <c r="B32" s="644">
        <v>42404</v>
      </c>
      <c r="C32" s="618" t="s">
        <v>141</v>
      </c>
      <c r="D32" s="619" t="s">
        <v>428</v>
      </c>
      <c r="E32" s="620" t="s">
        <v>429</v>
      </c>
      <c r="F32" s="616" t="s">
        <v>16</v>
      </c>
      <c r="G32" s="621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A32" s="833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42408</v>
      </c>
      <c r="C33" s="594" t="s">
        <v>141</v>
      </c>
      <c r="D33" s="595" t="s">
        <v>430</v>
      </c>
      <c r="E33" s="596" t="s">
        <v>431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A33" s="833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42447</v>
      </c>
      <c r="C34" s="594" t="s">
        <v>141</v>
      </c>
      <c r="D34" s="595" t="s">
        <v>432</v>
      </c>
      <c r="E34" s="596" t="s">
        <v>433</v>
      </c>
      <c r="F34" s="592" t="s">
        <v>13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A34" s="833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42459</v>
      </c>
      <c r="C35" s="594" t="s">
        <v>141</v>
      </c>
      <c r="D35" s="595" t="s">
        <v>434</v>
      </c>
      <c r="E35" s="596" t="s">
        <v>435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A35" s="833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42460</v>
      </c>
      <c r="C36" s="628" t="s">
        <v>141</v>
      </c>
      <c r="D36" s="629" t="s">
        <v>436</v>
      </c>
      <c r="E36" s="630" t="s">
        <v>437</v>
      </c>
      <c r="F36" s="626" t="s">
        <v>16</v>
      </c>
      <c r="G36" s="632"/>
      <c r="H36" s="633"/>
      <c r="I36" s="612"/>
      <c r="J36" s="612"/>
      <c r="K36" s="612"/>
      <c r="L36" s="612"/>
      <c r="M36" s="612"/>
      <c r="N36" s="612"/>
      <c r="O36" s="612"/>
      <c r="P36" s="613"/>
      <c r="Q36" s="613"/>
      <c r="R36" s="613"/>
      <c r="S36" s="613"/>
      <c r="T36" s="613"/>
      <c r="U36" s="613"/>
      <c r="V36" s="613"/>
      <c r="W36" s="613"/>
      <c r="X36" s="614"/>
      <c r="Y36" s="634"/>
      <c r="AA36" s="833"/>
      <c r="AB36" s="834"/>
      <c r="AK36" s="603"/>
      <c r="AM36" s="603"/>
      <c r="AN36" s="604"/>
    </row>
    <row r="37" spans="1:40" s="591" customFormat="1" ht="16.149999999999999" customHeight="1" x14ac:dyDescent="0.5">
      <c r="A37" s="616">
        <v>31</v>
      </c>
      <c r="B37" s="644">
        <v>42528</v>
      </c>
      <c r="C37" s="618" t="s">
        <v>141</v>
      </c>
      <c r="D37" s="619" t="s">
        <v>438</v>
      </c>
      <c r="E37" s="620" t="s">
        <v>439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A37" s="833"/>
      <c r="AB37" s="833"/>
    </row>
    <row r="38" spans="1:40" s="591" customFormat="1" ht="16.149999999999999" customHeight="1" x14ac:dyDescent="0.5">
      <c r="A38" s="592">
        <v>32</v>
      </c>
      <c r="B38" s="637">
        <v>42535</v>
      </c>
      <c r="C38" s="594" t="s">
        <v>141</v>
      </c>
      <c r="D38" s="595" t="s">
        <v>440</v>
      </c>
      <c r="E38" s="596" t="s">
        <v>441</v>
      </c>
      <c r="F38" s="592" t="s">
        <v>13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A38" s="833"/>
      <c r="AB38" s="833"/>
    </row>
    <row r="39" spans="1:40" s="591" customFormat="1" ht="16.149999999999999" customHeight="1" x14ac:dyDescent="0.5">
      <c r="A39" s="592">
        <v>33</v>
      </c>
      <c r="B39" s="637">
        <v>42541</v>
      </c>
      <c r="C39" s="594" t="s">
        <v>141</v>
      </c>
      <c r="D39" s="595" t="s">
        <v>442</v>
      </c>
      <c r="E39" s="596" t="s">
        <v>443</v>
      </c>
      <c r="F39" s="592" t="s">
        <v>14</v>
      </c>
      <c r="G39" s="602"/>
      <c r="H39" s="598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A39" s="833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637">
        <v>42542</v>
      </c>
      <c r="C40" s="594" t="s">
        <v>141</v>
      </c>
      <c r="D40" s="595" t="s">
        <v>444</v>
      </c>
      <c r="E40" s="596" t="s">
        <v>445</v>
      </c>
      <c r="F40" s="592" t="s">
        <v>15</v>
      </c>
      <c r="G40" s="602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A40" s="833"/>
      <c r="AB40" s="834"/>
      <c r="AK40" s="603"/>
      <c r="AM40" s="603"/>
      <c r="AN40" s="604"/>
    </row>
    <row r="41" spans="1:40" s="591" customFormat="1" ht="16.5" customHeight="1" x14ac:dyDescent="0.5">
      <c r="A41" s="626">
        <v>35</v>
      </c>
      <c r="B41" s="647">
        <v>44413</v>
      </c>
      <c r="C41" s="628" t="s">
        <v>141</v>
      </c>
      <c r="D41" s="629" t="s">
        <v>446</v>
      </c>
      <c r="E41" s="630" t="s">
        <v>447</v>
      </c>
      <c r="F41" s="626" t="s">
        <v>17</v>
      </c>
      <c r="G41" s="653"/>
      <c r="H41" s="633"/>
      <c r="I41" s="633"/>
      <c r="J41" s="633"/>
      <c r="K41" s="649"/>
      <c r="L41" s="649"/>
      <c r="M41" s="649"/>
      <c r="N41" s="649"/>
      <c r="O41" s="649"/>
      <c r="P41" s="650"/>
      <c r="Q41" s="650"/>
      <c r="R41" s="650"/>
      <c r="S41" s="650"/>
      <c r="T41" s="650"/>
      <c r="U41" s="650"/>
      <c r="V41" s="650"/>
      <c r="W41" s="650"/>
      <c r="X41" s="651"/>
      <c r="Y41" s="634"/>
      <c r="AA41" s="833"/>
      <c r="AB41" s="834"/>
      <c r="AK41" s="603"/>
      <c r="AM41" s="603"/>
      <c r="AN41" s="604"/>
    </row>
    <row r="42" spans="1:40" s="591" customFormat="1" ht="16.149999999999999" customHeight="1" x14ac:dyDescent="0.5">
      <c r="A42" s="616">
        <v>36</v>
      </c>
      <c r="B42" s="644">
        <v>44414</v>
      </c>
      <c r="C42" s="618" t="s">
        <v>141</v>
      </c>
      <c r="D42" s="619" t="s">
        <v>448</v>
      </c>
      <c r="E42" s="620" t="s">
        <v>449</v>
      </c>
      <c r="F42" s="616" t="s">
        <v>13</v>
      </c>
      <c r="G42" s="654"/>
      <c r="H42" s="646"/>
      <c r="I42" s="646"/>
      <c r="J42" s="646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A42" s="833"/>
      <c r="AB42" s="834"/>
      <c r="AK42" s="603"/>
      <c r="AM42" s="603"/>
      <c r="AN42" s="604"/>
    </row>
    <row r="43" spans="1:40" s="591" customFormat="1" ht="16.149999999999999" customHeight="1" x14ac:dyDescent="0.5">
      <c r="A43" s="592">
        <v>37</v>
      </c>
      <c r="B43" s="637">
        <v>45109</v>
      </c>
      <c r="C43" s="594" t="s">
        <v>141</v>
      </c>
      <c r="D43" s="595" t="s">
        <v>1020</v>
      </c>
      <c r="E43" s="596" t="s">
        <v>1021</v>
      </c>
      <c r="F43" s="592" t="s">
        <v>14</v>
      </c>
      <c r="G43" s="602" t="s">
        <v>1053</v>
      </c>
      <c r="H43" s="598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A43" s="833"/>
      <c r="AB43" s="834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4"/>
      <c r="G44" s="905"/>
      <c r="H44" s="869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A44" s="833"/>
      <c r="AB44" s="834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0"/>
      <c r="G45" s="890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A45" s="833"/>
      <c r="AB45" s="834"/>
      <c r="AK45" s="603"/>
      <c r="AM45" s="603"/>
      <c r="AN45" s="604"/>
    </row>
    <row r="46" spans="1:40" s="591" customFormat="1" ht="16.149999999999999" customHeight="1" x14ac:dyDescent="0.5">
      <c r="A46" s="757"/>
      <c r="B46" s="758"/>
      <c r="C46" s="759"/>
      <c r="D46" s="760"/>
      <c r="E46" s="761"/>
      <c r="F46" s="757"/>
      <c r="G46" s="763"/>
      <c r="H46" s="633"/>
      <c r="I46" s="633"/>
      <c r="J46" s="612"/>
      <c r="K46" s="612"/>
      <c r="L46" s="612"/>
      <c r="M46" s="612"/>
      <c r="N46" s="612"/>
      <c r="O46" s="612"/>
      <c r="P46" s="613"/>
      <c r="Q46" s="613"/>
      <c r="R46" s="613"/>
      <c r="S46" s="613"/>
      <c r="T46" s="613"/>
      <c r="U46" s="613"/>
      <c r="V46" s="613"/>
      <c r="W46" s="613"/>
      <c r="X46" s="614"/>
      <c r="Y46" s="615"/>
      <c r="AA46" s="833"/>
      <c r="AB46" s="834"/>
      <c r="AC46" s="837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A47" s="833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37</v>
      </c>
      <c r="F48" s="657" t="s">
        <v>6</v>
      </c>
      <c r="G48" s="661" t="s">
        <v>11</v>
      </c>
      <c r="H48" s="661"/>
      <c r="I48" s="655">
        <f>COUNTIF($C$7:$C$46,"ช")</f>
        <v>17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20</v>
      </c>
      <c r="P48" s="658"/>
      <c r="Q48" s="662" t="s">
        <v>8</v>
      </c>
      <c r="X48" s="658"/>
      <c r="Y48" s="658"/>
      <c r="AA48" s="833"/>
      <c r="AB48" s="833"/>
    </row>
    <row r="49" spans="1:28" s="591" customFormat="1" ht="17.100000000000001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A49" s="833"/>
      <c r="AB49" s="833"/>
    </row>
    <row r="50" spans="1:28" ht="15" hidden="1" customHeight="1" x14ac:dyDescent="0.5">
      <c r="A50" s="664"/>
      <c r="B50" s="665"/>
      <c r="C50" s="664"/>
      <c r="D50" s="666" t="s">
        <v>13</v>
      </c>
      <c r="E50" s="666">
        <f>COUNTIF($F$7:$F$46,"แดง")</f>
        <v>8</v>
      </c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5" hidden="1" customHeight="1" x14ac:dyDescent="0.5">
      <c r="A51" s="664"/>
      <c r="B51" s="665"/>
      <c r="C51" s="664"/>
      <c r="D51" s="666" t="s">
        <v>14</v>
      </c>
      <c r="E51" s="666">
        <f>COUNTIF($F$7:$F$46,"เหลือง")</f>
        <v>8</v>
      </c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5" hidden="1" customHeight="1" x14ac:dyDescent="0.5">
      <c r="A52" s="664"/>
      <c r="B52" s="665"/>
      <c r="C52" s="664"/>
      <c r="D52" s="666" t="s">
        <v>15</v>
      </c>
      <c r="E52" s="666">
        <f>COUNTIF($F$7:$F$46,"น้ำเงิน")</f>
        <v>7</v>
      </c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5" hidden="1" customHeight="1" x14ac:dyDescent="0.5">
      <c r="A53" s="664"/>
      <c r="B53" s="665"/>
      <c r="C53" s="664"/>
      <c r="D53" s="666" t="s">
        <v>16</v>
      </c>
      <c r="E53" s="666">
        <f>COUNTIF($F$7:$F$46,"ม่วง")</f>
        <v>6</v>
      </c>
      <c r="F53" s="664"/>
      <c r="G53" s="664"/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5" hidden="1" customHeight="1" x14ac:dyDescent="0.5">
      <c r="A54" s="664"/>
      <c r="B54" s="665"/>
      <c r="C54" s="664"/>
      <c r="D54" s="666" t="s">
        <v>17</v>
      </c>
      <c r="E54" s="666">
        <f>COUNTIF($F$7:$F$46,"ฟ้า")</f>
        <v>8</v>
      </c>
      <c r="F54" s="664"/>
      <c r="G54" s="664"/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5" hidden="1" customHeight="1" x14ac:dyDescent="0.5">
      <c r="A55" s="664"/>
      <c r="B55" s="665"/>
      <c r="C55" s="664"/>
      <c r="D55" s="666" t="s">
        <v>5</v>
      </c>
      <c r="E55" s="666">
        <f>SUM(E50:E54)</f>
        <v>37</v>
      </c>
      <c r="F55" s="664"/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6" spans="1:28" ht="15" hidden="1" customHeight="1" x14ac:dyDescent="0.5"/>
    <row r="58" spans="1:28" ht="15" customHeight="1" x14ac:dyDescent="0.5">
      <c r="C58" s="603"/>
      <c r="D58" s="591"/>
      <c r="E58" s="591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zoomScale="120" zoomScaleNormal="120" workbookViewId="0">
      <selection activeCell="B7" sqref="B7:E4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61</v>
      </c>
      <c r="M2" s="12" t="s">
        <v>47</v>
      </c>
      <c r="R2" s="12" t="str">
        <f>'ยอด ม.5'!B15</f>
        <v>นายพิทักสันต์  ลิ่มวงษ์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ม.5'!F14</f>
        <v>745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49"/>
      <c r="D6" s="950"/>
      <c r="E6" s="95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72">
        <v>42246</v>
      </c>
      <c r="C7" s="237" t="s">
        <v>102</v>
      </c>
      <c r="D7" s="238" t="s">
        <v>450</v>
      </c>
      <c r="E7" s="239" t="s">
        <v>451</v>
      </c>
      <c r="F7" s="176" t="s">
        <v>14</v>
      </c>
      <c r="G7" s="671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738" t="s">
        <v>1016</v>
      </c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>
        <v>42256</v>
      </c>
      <c r="C8" s="173" t="s">
        <v>102</v>
      </c>
      <c r="D8" s="174" t="s">
        <v>452</v>
      </c>
      <c r="E8" s="175" t="s">
        <v>453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672">
        <v>42289</v>
      </c>
      <c r="C9" s="173" t="s">
        <v>102</v>
      </c>
      <c r="D9" s="174" t="s">
        <v>454</v>
      </c>
      <c r="E9" s="175" t="s">
        <v>455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672">
        <v>42291</v>
      </c>
      <c r="C10" s="173" t="s">
        <v>102</v>
      </c>
      <c r="D10" s="174" t="s">
        <v>456</v>
      </c>
      <c r="E10" s="175" t="s">
        <v>457</v>
      </c>
      <c r="F10" s="19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42336</v>
      </c>
      <c r="C11" s="180" t="s">
        <v>102</v>
      </c>
      <c r="D11" s="181" t="s">
        <v>458</v>
      </c>
      <c r="E11" s="182" t="s">
        <v>459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344">
        <v>42348</v>
      </c>
      <c r="C12" s="237" t="s">
        <v>102</v>
      </c>
      <c r="D12" s="238" t="s">
        <v>460</v>
      </c>
      <c r="E12" s="239" t="s">
        <v>461</v>
      </c>
      <c r="F12" s="240" t="s">
        <v>14</v>
      </c>
      <c r="G12" s="189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42350</v>
      </c>
      <c r="C13" s="173" t="s">
        <v>102</v>
      </c>
      <c r="D13" s="174" t="s">
        <v>462</v>
      </c>
      <c r="E13" s="175" t="s">
        <v>463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42381</v>
      </c>
      <c r="C14" s="173" t="s">
        <v>102</v>
      </c>
      <c r="D14" s="174" t="s">
        <v>464</v>
      </c>
      <c r="E14" s="175" t="s">
        <v>465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>
        <v>42387</v>
      </c>
      <c r="C15" s="173" t="s">
        <v>102</v>
      </c>
      <c r="D15" s="174" t="s">
        <v>202</v>
      </c>
      <c r="E15" s="175" t="s">
        <v>466</v>
      </c>
      <c r="F15" s="196" t="s">
        <v>17</v>
      </c>
      <c r="G15" s="177"/>
      <c r="H15" s="178"/>
      <c r="I15" s="178"/>
      <c r="J15" s="178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47">
        <v>42428</v>
      </c>
      <c r="C16" s="352" t="s">
        <v>102</v>
      </c>
      <c r="D16" s="353" t="s">
        <v>467</v>
      </c>
      <c r="E16" s="354" t="s">
        <v>468</v>
      </c>
      <c r="F16" s="67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51"/>
      <c r="AD16" s="251"/>
      <c r="AE16" s="251"/>
      <c r="AF16" s="251"/>
      <c r="AG16" s="251"/>
      <c r="AH16" s="251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674">
        <v>42464</v>
      </c>
      <c r="C17" s="675" t="s">
        <v>102</v>
      </c>
      <c r="D17" s="676" t="s">
        <v>469</v>
      </c>
      <c r="E17" s="677" t="s">
        <v>470</v>
      </c>
      <c r="F17" s="678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42466</v>
      </c>
      <c r="C18" s="173" t="s">
        <v>102</v>
      </c>
      <c r="D18" s="174" t="s">
        <v>471</v>
      </c>
      <c r="E18" s="175" t="s">
        <v>472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9">
        <v>42474</v>
      </c>
      <c r="C19" s="173" t="s">
        <v>102</v>
      </c>
      <c r="D19" s="174" t="s">
        <v>473</v>
      </c>
      <c r="E19" s="175" t="s">
        <v>474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42508</v>
      </c>
      <c r="C20" s="173" t="s">
        <v>102</v>
      </c>
      <c r="D20" s="174" t="s">
        <v>475</v>
      </c>
      <c r="E20" s="175" t="s">
        <v>476</v>
      </c>
      <c r="F20" s="19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42511</v>
      </c>
      <c r="C21" s="180" t="s">
        <v>102</v>
      </c>
      <c r="D21" s="181" t="s">
        <v>477</v>
      </c>
      <c r="E21" s="182" t="s">
        <v>478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3">
        <v>42524</v>
      </c>
      <c r="C22" s="237" t="s">
        <v>102</v>
      </c>
      <c r="D22" s="238" t="s">
        <v>125</v>
      </c>
      <c r="E22" s="239" t="s">
        <v>479</v>
      </c>
      <c r="F22" s="240" t="s">
        <v>14</v>
      </c>
      <c r="G22" s="189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42526</v>
      </c>
      <c r="C23" s="173" t="s">
        <v>102</v>
      </c>
      <c r="D23" s="174" t="s">
        <v>480</v>
      </c>
      <c r="E23" s="175" t="s">
        <v>481</v>
      </c>
      <c r="F23" s="176" t="s">
        <v>15</v>
      </c>
      <c r="G23" s="177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44415</v>
      </c>
      <c r="C24" s="173" t="s">
        <v>102</v>
      </c>
      <c r="D24" s="174" t="s">
        <v>482</v>
      </c>
      <c r="E24" s="175" t="s">
        <v>483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44416</v>
      </c>
      <c r="C25" s="173" t="s">
        <v>102</v>
      </c>
      <c r="D25" s="174" t="s">
        <v>484</v>
      </c>
      <c r="E25" s="175" t="s">
        <v>485</v>
      </c>
      <c r="F25" s="19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32">
        <v>42270</v>
      </c>
      <c r="C26" s="352" t="s">
        <v>141</v>
      </c>
      <c r="D26" s="353" t="s">
        <v>486</v>
      </c>
      <c r="E26" s="354" t="s">
        <v>487</v>
      </c>
      <c r="F26" s="67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433">
        <v>42275</v>
      </c>
      <c r="C27" s="237" t="s">
        <v>141</v>
      </c>
      <c r="D27" s="238" t="s">
        <v>488</v>
      </c>
      <c r="E27" s="239" t="s">
        <v>489</v>
      </c>
      <c r="F27" s="240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72">
        <v>42281</v>
      </c>
      <c r="C28" s="173" t="s">
        <v>141</v>
      </c>
      <c r="D28" s="174" t="s">
        <v>422</v>
      </c>
      <c r="E28" s="175" t="s">
        <v>490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72">
        <v>42331</v>
      </c>
      <c r="C29" s="173" t="s">
        <v>141</v>
      </c>
      <c r="D29" s="174" t="s">
        <v>491</v>
      </c>
      <c r="E29" s="175" t="s">
        <v>492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672">
        <v>42368</v>
      </c>
      <c r="C30" s="173" t="s">
        <v>141</v>
      </c>
      <c r="D30" s="174" t="s">
        <v>493</v>
      </c>
      <c r="E30" s="175" t="s">
        <v>233</v>
      </c>
      <c r="F30" s="19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79">
        <v>42418</v>
      </c>
      <c r="C31" s="180" t="s">
        <v>141</v>
      </c>
      <c r="D31" s="181" t="s">
        <v>494</v>
      </c>
      <c r="E31" s="182" t="s">
        <v>495</v>
      </c>
      <c r="F31" s="183" t="s">
        <v>13</v>
      </c>
      <c r="G31" s="184"/>
      <c r="H31" s="191"/>
      <c r="I31" s="191"/>
      <c r="J31" s="191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42463</v>
      </c>
      <c r="C32" s="237" t="s">
        <v>141</v>
      </c>
      <c r="D32" s="238" t="s">
        <v>496</v>
      </c>
      <c r="E32" s="239" t="s">
        <v>497</v>
      </c>
      <c r="F32" s="240" t="s">
        <v>14</v>
      </c>
      <c r="G32" s="189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42486</v>
      </c>
      <c r="C33" s="173" t="s">
        <v>141</v>
      </c>
      <c r="D33" s="174" t="s">
        <v>498</v>
      </c>
      <c r="E33" s="175" t="s">
        <v>499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42489</v>
      </c>
      <c r="C34" s="173" t="s">
        <v>141</v>
      </c>
      <c r="D34" s="174" t="s">
        <v>500</v>
      </c>
      <c r="E34" s="175" t="s">
        <v>501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42492</v>
      </c>
      <c r="C35" s="173" t="s">
        <v>141</v>
      </c>
      <c r="D35" s="174" t="s">
        <v>502</v>
      </c>
      <c r="E35" s="175" t="s">
        <v>503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6">
        <v>30</v>
      </c>
      <c r="B36" s="680">
        <v>42495</v>
      </c>
      <c r="C36" s="180" t="s">
        <v>141</v>
      </c>
      <c r="D36" s="181" t="s">
        <v>504</v>
      </c>
      <c r="E36" s="182" t="s">
        <v>505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42502</v>
      </c>
      <c r="C37" s="237" t="s">
        <v>141</v>
      </c>
      <c r="D37" s="238" t="s">
        <v>506</v>
      </c>
      <c r="E37" s="239" t="s">
        <v>507</v>
      </c>
      <c r="F37" s="240" t="s">
        <v>14</v>
      </c>
      <c r="G37" s="192"/>
      <c r="H37" s="193"/>
      <c r="I37" s="193"/>
      <c r="J37" s="193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</row>
    <row r="38" spans="1:40" s="2" customFormat="1" ht="16.350000000000001" customHeight="1" x14ac:dyDescent="0.5">
      <c r="A38" s="24">
        <v>32</v>
      </c>
      <c r="B38" s="172">
        <v>42529</v>
      </c>
      <c r="C38" s="173" t="s">
        <v>141</v>
      </c>
      <c r="D38" s="174" t="s">
        <v>210</v>
      </c>
      <c r="E38" s="175" t="s">
        <v>508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72">
        <v>42530</v>
      </c>
      <c r="C39" s="173" t="s">
        <v>141</v>
      </c>
      <c r="D39" s="174" t="s">
        <v>509</v>
      </c>
      <c r="E39" s="175" t="s">
        <v>510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42532</v>
      </c>
      <c r="C40" s="173" t="s">
        <v>141</v>
      </c>
      <c r="D40" s="174" t="s">
        <v>511</v>
      </c>
      <c r="E40" s="175" t="s">
        <v>512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79">
        <v>42540</v>
      </c>
      <c r="C41" s="180" t="s">
        <v>141</v>
      </c>
      <c r="D41" s="181" t="s">
        <v>513</v>
      </c>
      <c r="E41" s="182" t="s">
        <v>189</v>
      </c>
      <c r="F41" s="183" t="s">
        <v>13</v>
      </c>
      <c r="G41" s="184"/>
      <c r="H41" s="191"/>
      <c r="I41" s="191"/>
      <c r="J41" s="191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86">
        <v>42576</v>
      </c>
      <c r="C42" s="166" t="s">
        <v>141</v>
      </c>
      <c r="D42" s="167" t="s">
        <v>514</v>
      </c>
      <c r="E42" s="168" t="s">
        <v>392</v>
      </c>
      <c r="F42" s="245" t="s">
        <v>14</v>
      </c>
      <c r="G42" s="194"/>
      <c r="H42" s="195"/>
      <c r="I42" s="195"/>
      <c r="J42" s="195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409">
        <v>44417</v>
      </c>
      <c r="C43" s="173" t="s">
        <v>141</v>
      </c>
      <c r="D43" s="174" t="s">
        <v>515</v>
      </c>
      <c r="E43" s="175" t="s">
        <v>516</v>
      </c>
      <c r="F43" s="196" t="s">
        <v>15</v>
      </c>
      <c r="G43" s="177"/>
      <c r="H43" s="178"/>
      <c r="I43" s="178"/>
      <c r="J43" s="178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44418</v>
      </c>
      <c r="C44" s="173" t="s">
        <v>141</v>
      </c>
      <c r="D44" s="174" t="s">
        <v>517</v>
      </c>
      <c r="E44" s="175" t="s">
        <v>518</v>
      </c>
      <c r="F44" s="176" t="s">
        <v>16</v>
      </c>
      <c r="G44" s="681"/>
      <c r="H44" s="178"/>
      <c r="I44" s="178"/>
      <c r="J44" s="178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9">
        <v>44419</v>
      </c>
      <c r="C45" s="173" t="s">
        <v>141</v>
      </c>
      <c r="D45" s="174" t="s">
        <v>519</v>
      </c>
      <c r="E45" s="175" t="s">
        <v>520</v>
      </c>
      <c r="F45" s="176" t="s">
        <v>17</v>
      </c>
      <c r="G45" s="681"/>
      <c r="H45" s="178"/>
      <c r="I45" s="178"/>
      <c r="J45" s="178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405">
        <v>44420</v>
      </c>
      <c r="C46" s="180" t="s">
        <v>141</v>
      </c>
      <c r="D46" s="181" t="s">
        <v>521</v>
      </c>
      <c r="E46" s="182" t="s">
        <v>522</v>
      </c>
      <c r="F46" s="183" t="s">
        <v>13</v>
      </c>
      <c r="G46" s="769"/>
      <c r="H46" s="185"/>
      <c r="I46" s="185"/>
      <c r="J46" s="185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99"/>
      <c r="Y47" s="400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21</v>
      </c>
      <c r="P48" s="64"/>
      <c r="Q48" s="67" t="s">
        <v>8</v>
      </c>
      <c r="X48" s="64"/>
      <c r="Y48" s="64"/>
    </row>
    <row r="49" spans="1:25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  <row r="60" spans="1:25" s="248" customFormat="1" ht="15" customHeight="1" x14ac:dyDescent="0.5">
      <c r="B60" s="247"/>
      <c r="C60" s="249"/>
      <c r="D60" s="209"/>
      <c r="E60" s="209"/>
    </row>
    <row r="61" spans="1:25" s="248" customFormat="1" ht="15" customHeight="1" x14ac:dyDescent="0.5">
      <c r="B61" s="247"/>
      <c r="C61" s="249"/>
      <c r="D61" s="209"/>
      <c r="E61" s="209"/>
    </row>
    <row r="62" spans="1:25" s="248" customFormat="1" ht="15" customHeight="1" x14ac:dyDescent="0.5">
      <c r="B62" s="247"/>
      <c r="C62" s="249"/>
      <c r="D62" s="209"/>
      <c r="E62" s="209"/>
    </row>
    <row r="63" spans="1:25" s="248" customFormat="1" ht="15" customHeight="1" x14ac:dyDescent="0.5">
      <c r="B63" s="247"/>
      <c r="C63" s="249"/>
      <c r="D63" s="209"/>
      <c r="E63" s="209"/>
    </row>
    <row r="64" spans="1:25" s="248" customFormat="1" ht="15" customHeight="1" x14ac:dyDescent="0.5">
      <c r="B64" s="247"/>
      <c r="C64" s="249"/>
      <c r="D64" s="209"/>
      <c r="E64" s="209"/>
    </row>
    <row r="65" spans="2:5" s="248" customFormat="1" ht="15" customHeight="1" x14ac:dyDescent="0.5">
      <c r="B65" s="247"/>
      <c r="C65" s="249"/>
      <c r="D65" s="209"/>
      <c r="E65" s="209"/>
    </row>
    <row r="66" spans="2:5" s="248" customFormat="1" ht="15" customHeight="1" x14ac:dyDescent="0.5">
      <c r="B66" s="247"/>
      <c r="C66" s="249"/>
      <c r="D66" s="209"/>
      <c r="E66" s="209"/>
    </row>
    <row r="67" spans="2:5" s="248" customFormat="1" ht="15" customHeight="1" x14ac:dyDescent="0.5">
      <c r="B67" s="247"/>
      <c r="C67" s="249"/>
      <c r="D67" s="209"/>
      <c r="E67" s="209"/>
    </row>
    <row r="68" spans="2:5" s="248" customFormat="1" ht="15" customHeight="1" x14ac:dyDescent="0.5">
      <c r="B68" s="247"/>
      <c r="C68" s="249"/>
      <c r="D68" s="209"/>
      <c r="E68" s="209"/>
    </row>
    <row r="69" spans="2:5" s="248" customFormat="1" ht="15" customHeight="1" x14ac:dyDescent="0.5">
      <c r="B69" s="247"/>
      <c r="C69" s="249"/>
      <c r="D69" s="209"/>
      <c r="E69" s="209"/>
    </row>
    <row r="70" spans="2:5" s="248" customFormat="1" ht="15" customHeight="1" x14ac:dyDescent="0.5">
      <c r="B70" s="247"/>
      <c r="C70" s="249"/>
      <c r="D70" s="209"/>
      <c r="E70" s="209"/>
    </row>
    <row r="71" spans="2:5" s="248" customFormat="1" ht="15" customHeight="1" x14ac:dyDescent="0.5">
      <c r="B71" s="247"/>
      <c r="C71" s="249"/>
      <c r="D71" s="209"/>
      <c r="E71" s="209"/>
    </row>
    <row r="72" spans="2:5" s="248" customFormat="1" ht="15" customHeight="1" x14ac:dyDescent="0.5">
      <c r="B72" s="247"/>
      <c r="C72" s="249"/>
      <c r="D72" s="209"/>
      <c r="E72" s="209"/>
    </row>
    <row r="73" spans="2:5" s="248" customFormat="1" ht="15" customHeight="1" x14ac:dyDescent="0.5">
      <c r="B73" s="247"/>
      <c r="C73" s="249"/>
      <c r="D73" s="209"/>
      <c r="E73" s="209"/>
    </row>
    <row r="74" spans="2:5" s="248" customFormat="1" ht="15" customHeight="1" x14ac:dyDescent="0.5">
      <c r="B74" s="247"/>
      <c r="C74" s="249"/>
      <c r="D74" s="209"/>
      <c r="E74" s="209"/>
    </row>
    <row r="75" spans="2:5" s="248" customFormat="1" ht="15" customHeight="1" x14ac:dyDescent="0.5">
      <c r="B75" s="247"/>
      <c r="C75" s="249"/>
      <c r="D75" s="209"/>
      <c r="E75" s="20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view="pageLayout" zoomScaleNormal="120" workbookViewId="0">
      <selection activeCell="D58" sqref="D5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218" t="s">
        <v>46</v>
      </c>
      <c r="C2" s="215"/>
      <c r="D2" s="216"/>
      <c r="E2" s="217" t="s">
        <v>62</v>
      </c>
      <c r="M2" s="12" t="s">
        <v>47</v>
      </c>
      <c r="R2" s="12" t="str">
        <f>'ยอด ม.5'!B17</f>
        <v>............-.............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ม.5'!F16</f>
        <v>744</v>
      </c>
      <c r="X4" s="921"/>
    </row>
    <row r="5" spans="1:37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37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37" s="2" customFormat="1" ht="15.75" customHeight="1" x14ac:dyDescent="0.5">
      <c r="A7" s="15">
        <v>1</v>
      </c>
      <c r="B7" s="410">
        <v>41944</v>
      </c>
      <c r="C7" s="166" t="s">
        <v>102</v>
      </c>
      <c r="D7" s="167" t="s">
        <v>1055</v>
      </c>
      <c r="E7" s="168" t="s">
        <v>1056</v>
      </c>
      <c r="F7" s="169" t="s">
        <v>14</v>
      </c>
      <c r="G7" s="737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400"/>
      <c r="AA7" s="251" t="s">
        <v>1057</v>
      </c>
    </row>
    <row r="8" spans="1:37" s="2" customFormat="1" ht="16.149999999999999" customHeight="1" x14ac:dyDescent="0.5">
      <c r="A8" s="24">
        <v>2</v>
      </c>
      <c r="B8" s="409">
        <v>42192</v>
      </c>
      <c r="C8" s="173" t="s">
        <v>102</v>
      </c>
      <c r="D8" s="174" t="s">
        <v>523</v>
      </c>
      <c r="E8" s="175" t="s">
        <v>524</v>
      </c>
      <c r="F8" s="176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400"/>
    </row>
    <row r="9" spans="1:37" s="2" customFormat="1" ht="16.149999999999999" customHeight="1" x14ac:dyDescent="0.5">
      <c r="A9" s="24">
        <v>3</v>
      </c>
      <c r="B9" s="409">
        <v>42288</v>
      </c>
      <c r="C9" s="173" t="s">
        <v>102</v>
      </c>
      <c r="D9" s="174" t="s">
        <v>525</v>
      </c>
      <c r="E9" s="175" t="s">
        <v>526</v>
      </c>
      <c r="F9" s="176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400"/>
    </row>
    <row r="10" spans="1:37" s="2" customFormat="1" ht="16.149999999999999" customHeight="1" x14ac:dyDescent="0.5">
      <c r="A10" s="24">
        <v>4</v>
      </c>
      <c r="B10" s="409">
        <v>42292</v>
      </c>
      <c r="C10" s="173" t="s">
        <v>102</v>
      </c>
      <c r="D10" s="174" t="s">
        <v>527</v>
      </c>
      <c r="E10" s="175" t="s">
        <v>528</v>
      </c>
      <c r="F10" s="176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400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405">
        <v>42297</v>
      </c>
      <c r="C11" s="180" t="s">
        <v>102</v>
      </c>
      <c r="D11" s="181" t="s">
        <v>529</v>
      </c>
      <c r="E11" s="182" t="s">
        <v>241</v>
      </c>
      <c r="F11" s="183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400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410">
        <v>42299</v>
      </c>
      <c r="C12" s="166" t="s">
        <v>102</v>
      </c>
      <c r="D12" s="167" t="s">
        <v>530</v>
      </c>
      <c r="E12" s="168" t="s">
        <v>531</v>
      </c>
      <c r="F12" s="169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400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409">
        <v>42335</v>
      </c>
      <c r="C13" s="173" t="s">
        <v>102</v>
      </c>
      <c r="D13" s="174" t="s">
        <v>532</v>
      </c>
      <c r="E13" s="175" t="s">
        <v>533</v>
      </c>
      <c r="F13" s="176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400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409">
        <v>42339</v>
      </c>
      <c r="C14" s="173" t="s">
        <v>102</v>
      </c>
      <c r="D14" s="174" t="s">
        <v>534</v>
      </c>
      <c r="E14" s="175" t="s">
        <v>535</v>
      </c>
      <c r="F14" s="176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400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409">
        <v>42380</v>
      </c>
      <c r="C15" s="173" t="s">
        <v>102</v>
      </c>
      <c r="D15" s="174" t="s">
        <v>536</v>
      </c>
      <c r="E15" s="175" t="s">
        <v>537</v>
      </c>
      <c r="F15" s="176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400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405">
        <v>42385</v>
      </c>
      <c r="C16" s="180" t="s">
        <v>102</v>
      </c>
      <c r="D16" s="181" t="s">
        <v>538</v>
      </c>
      <c r="E16" s="182" t="s">
        <v>539</v>
      </c>
      <c r="F16" s="183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400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410">
        <v>42391</v>
      </c>
      <c r="C17" s="166" t="s">
        <v>102</v>
      </c>
      <c r="D17" s="167" t="s">
        <v>540</v>
      </c>
      <c r="E17" s="168" t="s">
        <v>541</v>
      </c>
      <c r="F17" s="169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400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409">
        <v>42393</v>
      </c>
      <c r="C18" s="173" t="s">
        <v>102</v>
      </c>
      <c r="D18" s="174" t="s">
        <v>542</v>
      </c>
      <c r="E18" s="175" t="s">
        <v>543</v>
      </c>
      <c r="F18" s="176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400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409">
        <v>42425</v>
      </c>
      <c r="C19" s="173" t="s">
        <v>102</v>
      </c>
      <c r="D19" s="236" t="s">
        <v>544</v>
      </c>
      <c r="E19" s="175" t="s">
        <v>545</v>
      </c>
      <c r="F19" s="176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400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409">
        <v>42427</v>
      </c>
      <c r="C20" s="173" t="s">
        <v>102</v>
      </c>
      <c r="D20" s="174" t="s">
        <v>546</v>
      </c>
      <c r="E20" s="175" t="s">
        <v>547</v>
      </c>
      <c r="F20" s="176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400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405">
        <v>42431</v>
      </c>
      <c r="C21" s="180" t="s">
        <v>102</v>
      </c>
      <c r="D21" s="181" t="s">
        <v>548</v>
      </c>
      <c r="E21" s="182" t="s">
        <v>549</v>
      </c>
      <c r="F21" s="183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400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410">
        <v>42434</v>
      </c>
      <c r="C22" s="166" t="s">
        <v>102</v>
      </c>
      <c r="D22" s="167" t="s">
        <v>550</v>
      </c>
      <c r="E22" s="168" t="s">
        <v>551</v>
      </c>
      <c r="F22" s="169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400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409">
        <v>42436</v>
      </c>
      <c r="C23" s="173" t="s">
        <v>102</v>
      </c>
      <c r="D23" s="174" t="s">
        <v>552</v>
      </c>
      <c r="E23" s="175" t="s">
        <v>553</v>
      </c>
      <c r="F23" s="176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400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409">
        <v>42525</v>
      </c>
      <c r="C24" s="173" t="s">
        <v>102</v>
      </c>
      <c r="D24" s="174" t="s">
        <v>554</v>
      </c>
      <c r="E24" s="175" t="s">
        <v>555</v>
      </c>
      <c r="F24" s="176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400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409">
        <v>43262</v>
      </c>
      <c r="C25" s="173" t="s">
        <v>102</v>
      </c>
      <c r="D25" s="174" t="s">
        <v>399</v>
      </c>
      <c r="E25" s="175" t="s">
        <v>556</v>
      </c>
      <c r="F25" s="176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400"/>
      <c r="AA25" s="738"/>
      <c r="AH25" s="9"/>
      <c r="AJ25" s="9"/>
      <c r="AK25" s="3"/>
    </row>
    <row r="26" spans="1:37" s="2" customFormat="1" ht="16.5" customHeight="1" x14ac:dyDescent="0.5">
      <c r="A26" s="34">
        <v>20</v>
      </c>
      <c r="B26" s="405">
        <v>43813</v>
      </c>
      <c r="C26" s="180" t="s">
        <v>102</v>
      </c>
      <c r="D26" s="181" t="s">
        <v>1009</v>
      </c>
      <c r="E26" s="182" t="s">
        <v>1010</v>
      </c>
      <c r="F26" s="183" t="s">
        <v>16</v>
      </c>
      <c r="G26" s="505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400"/>
      <c r="AA26" s="738" t="s">
        <v>1016</v>
      </c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410">
        <v>44421</v>
      </c>
      <c r="C27" s="237" t="s">
        <v>102</v>
      </c>
      <c r="D27" s="238" t="s">
        <v>559</v>
      </c>
      <c r="E27" s="239" t="s">
        <v>560</v>
      </c>
      <c r="F27" s="169" t="s">
        <v>13</v>
      </c>
      <c r="G27" s="495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400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409">
        <v>42238</v>
      </c>
      <c r="C28" s="173" t="s">
        <v>141</v>
      </c>
      <c r="D28" s="174" t="s">
        <v>561</v>
      </c>
      <c r="E28" s="175" t="s">
        <v>562</v>
      </c>
      <c r="F28" s="176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400"/>
    </row>
    <row r="29" spans="1:37" s="2" customFormat="1" ht="16.350000000000001" customHeight="1" x14ac:dyDescent="0.5">
      <c r="A29" s="24">
        <v>23</v>
      </c>
      <c r="B29" s="409">
        <v>42267</v>
      </c>
      <c r="C29" s="173" t="s">
        <v>141</v>
      </c>
      <c r="D29" s="174" t="s">
        <v>563</v>
      </c>
      <c r="E29" s="175" t="s">
        <v>564</v>
      </c>
      <c r="F29" s="176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400"/>
    </row>
    <row r="30" spans="1:37" s="2" customFormat="1" ht="16.149999999999999" customHeight="1" x14ac:dyDescent="0.5">
      <c r="A30" s="24">
        <v>24</v>
      </c>
      <c r="B30" s="409">
        <v>42271</v>
      </c>
      <c r="C30" s="173" t="s">
        <v>141</v>
      </c>
      <c r="D30" s="174" t="s">
        <v>565</v>
      </c>
      <c r="E30" s="175" t="s">
        <v>566</v>
      </c>
      <c r="F30" s="176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400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405">
        <v>42280</v>
      </c>
      <c r="C31" s="241" t="s">
        <v>141</v>
      </c>
      <c r="D31" s="242" t="s">
        <v>567</v>
      </c>
      <c r="E31" s="243" t="s">
        <v>568</v>
      </c>
      <c r="F31" s="183" t="s">
        <v>17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400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410">
        <v>42355</v>
      </c>
      <c r="C32" s="166" t="s">
        <v>141</v>
      </c>
      <c r="D32" s="167" t="s">
        <v>569</v>
      </c>
      <c r="E32" s="168" t="s">
        <v>570</v>
      </c>
      <c r="F32" s="169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400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409">
        <v>42356</v>
      </c>
      <c r="C33" s="173" t="s">
        <v>141</v>
      </c>
      <c r="D33" s="174" t="s">
        <v>571</v>
      </c>
      <c r="E33" s="175" t="s">
        <v>572</v>
      </c>
      <c r="F33" s="176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400"/>
      <c r="AH33" s="9"/>
      <c r="AJ33" s="9"/>
      <c r="AK33" s="3"/>
    </row>
    <row r="34" spans="1:37" s="2" customFormat="1" ht="15.95" customHeight="1" x14ac:dyDescent="0.5">
      <c r="A34" s="24">
        <v>28</v>
      </c>
      <c r="B34" s="409">
        <v>42361</v>
      </c>
      <c r="C34" s="173" t="s">
        <v>141</v>
      </c>
      <c r="D34" s="174" t="s">
        <v>573</v>
      </c>
      <c r="E34" s="175" t="s">
        <v>574</v>
      </c>
      <c r="F34" s="176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400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409">
        <v>42373</v>
      </c>
      <c r="C35" s="173" t="s">
        <v>141</v>
      </c>
      <c r="D35" s="174" t="s">
        <v>575</v>
      </c>
      <c r="E35" s="175" t="s">
        <v>576</v>
      </c>
      <c r="F35" s="176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400"/>
      <c r="AA35" s="445"/>
      <c r="AB35" s="445"/>
      <c r="AC35" s="445"/>
      <c r="AD35" s="446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405">
        <v>42406</v>
      </c>
      <c r="C36" s="180" t="s">
        <v>141</v>
      </c>
      <c r="D36" s="181" t="s">
        <v>577</v>
      </c>
      <c r="E36" s="182" t="s">
        <v>578</v>
      </c>
      <c r="F36" s="183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400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410">
        <v>42419</v>
      </c>
      <c r="C37" s="237" t="s">
        <v>141</v>
      </c>
      <c r="D37" s="238" t="s">
        <v>579</v>
      </c>
      <c r="E37" s="239" t="s">
        <v>580</v>
      </c>
      <c r="F37" s="240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400"/>
    </row>
    <row r="38" spans="1:37" s="2" customFormat="1" ht="16.149999999999999" customHeight="1" x14ac:dyDescent="0.5">
      <c r="A38" s="24">
        <v>32</v>
      </c>
      <c r="B38" s="409">
        <v>42451</v>
      </c>
      <c r="C38" s="173" t="s">
        <v>141</v>
      </c>
      <c r="D38" s="174" t="s">
        <v>581</v>
      </c>
      <c r="E38" s="175" t="s">
        <v>582</v>
      </c>
      <c r="F38" s="176" t="s">
        <v>14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400"/>
    </row>
    <row r="39" spans="1:37" s="2" customFormat="1" ht="15.95" customHeight="1" x14ac:dyDescent="0.5">
      <c r="A39" s="24">
        <v>33</v>
      </c>
      <c r="B39" s="409">
        <v>42452</v>
      </c>
      <c r="C39" s="173" t="s">
        <v>141</v>
      </c>
      <c r="D39" s="174" t="s">
        <v>583</v>
      </c>
      <c r="E39" s="175" t="s">
        <v>584</v>
      </c>
      <c r="F39" s="176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400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409">
        <v>42457</v>
      </c>
      <c r="C40" s="173" t="s">
        <v>141</v>
      </c>
      <c r="D40" s="174" t="s">
        <v>585</v>
      </c>
      <c r="E40" s="175" t="s">
        <v>586</v>
      </c>
      <c r="F40" s="176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400"/>
      <c r="AH40" s="9"/>
      <c r="AJ40" s="9"/>
      <c r="AK40" s="3"/>
    </row>
    <row r="41" spans="1:37" s="2" customFormat="1" ht="16.5" customHeight="1" x14ac:dyDescent="0.5">
      <c r="A41" s="34">
        <v>35</v>
      </c>
      <c r="B41" s="405">
        <v>42498</v>
      </c>
      <c r="C41" s="241" t="s">
        <v>141</v>
      </c>
      <c r="D41" s="242" t="s">
        <v>587</v>
      </c>
      <c r="E41" s="243" t="s">
        <v>588</v>
      </c>
      <c r="F41" s="244" t="s">
        <v>17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400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410">
        <v>42534</v>
      </c>
      <c r="C42" s="166" t="s">
        <v>141</v>
      </c>
      <c r="D42" s="167" t="s">
        <v>589</v>
      </c>
      <c r="E42" s="168" t="s">
        <v>590</v>
      </c>
      <c r="F42" s="245" t="s">
        <v>13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400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409">
        <v>42564</v>
      </c>
      <c r="C43" s="173" t="s">
        <v>141</v>
      </c>
      <c r="D43" s="174" t="s">
        <v>591</v>
      </c>
      <c r="E43" s="175" t="s">
        <v>592</v>
      </c>
      <c r="F43" s="176" t="s">
        <v>14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400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409">
        <v>44422</v>
      </c>
      <c r="C44" s="173" t="s">
        <v>141</v>
      </c>
      <c r="D44" s="174" t="s">
        <v>593</v>
      </c>
      <c r="E44" s="175" t="s">
        <v>594</v>
      </c>
      <c r="F44" s="196" t="s">
        <v>15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400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407">
        <v>44423</v>
      </c>
      <c r="C45" s="26" t="s">
        <v>141</v>
      </c>
      <c r="D45" s="27" t="s">
        <v>595</v>
      </c>
      <c r="E45" s="28" t="s">
        <v>596</v>
      </c>
      <c r="F45" s="24" t="s">
        <v>16</v>
      </c>
      <c r="G45" s="71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400"/>
      <c r="AH45" s="9"/>
      <c r="AJ45" s="9"/>
      <c r="AK45" s="3"/>
    </row>
    <row r="46" spans="1:37" s="2" customFormat="1" ht="16.149999999999999" customHeight="1" x14ac:dyDescent="0.5">
      <c r="A46" s="798">
        <v>40</v>
      </c>
      <c r="B46" s="897">
        <v>44424</v>
      </c>
      <c r="C46" s="800" t="s">
        <v>141</v>
      </c>
      <c r="D46" s="806" t="s">
        <v>597</v>
      </c>
      <c r="E46" s="807" t="s">
        <v>598</v>
      </c>
      <c r="F46" s="798" t="s">
        <v>17</v>
      </c>
      <c r="G46" s="75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7"/>
      <c r="U46" s="57"/>
      <c r="V46" s="57"/>
      <c r="W46" s="57"/>
      <c r="X46" s="58"/>
      <c r="Y46" s="43"/>
      <c r="Z46" s="400"/>
      <c r="AH46" s="9"/>
      <c r="AJ46" s="9"/>
      <c r="AK46" s="3"/>
    </row>
    <row r="47" spans="1:37" s="2" customFormat="1" ht="15" customHeight="1" x14ac:dyDescent="0.5">
      <c r="A47" s="899">
        <v>41</v>
      </c>
      <c r="B47" s="898">
        <v>44425</v>
      </c>
      <c r="C47" s="903" t="s">
        <v>141</v>
      </c>
      <c r="D47" s="902" t="s">
        <v>599</v>
      </c>
      <c r="E47" s="900" t="s">
        <v>600</v>
      </c>
      <c r="F47" s="380" t="s">
        <v>13</v>
      </c>
      <c r="G47" s="901"/>
      <c r="H47" s="381"/>
      <c r="I47" s="381"/>
      <c r="J47" s="381"/>
      <c r="K47" s="381"/>
      <c r="L47" s="381"/>
      <c r="M47" s="381"/>
      <c r="N47" s="381"/>
      <c r="O47" s="381"/>
      <c r="P47" s="382"/>
      <c r="Q47" s="382"/>
      <c r="R47" s="382"/>
      <c r="S47" s="382"/>
      <c r="T47" s="382"/>
      <c r="U47" s="382"/>
      <c r="V47" s="382"/>
      <c r="W47" s="382"/>
      <c r="X47" s="383"/>
      <c r="Y47" s="384"/>
      <c r="Z47" s="400"/>
      <c r="AH47" s="9"/>
      <c r="AJ47" s="9"/>
      <c r="AK47" s="3"/>
    </row>
    <row r="48" spans="1:37" s="2" customFormat="1" ht="16.149999999999999" hidden="1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19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9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9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48"/>
      <c r="B56" s="247"/>
      <c r="C56" s="249"/>
      <c r="D56" s="209"/>
      <c r="E56" s="209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</row>
    <row r="57" spans="1:26" ht="15" customHeight="1" x14ac:dyDescent="0.5">
      <c r="A57" s="248"/>
      <c r="B57" s="247"/>
      <c r="C57" s="249"/>
      <c r="D57" s="209"/>
      <c r="E57" s="209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B17" sqref="AB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828" bestFit="1" customWidth="1"/>
    <col min="29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ม.5'!B18</f>
        <v>นายบัญชา  เกษม</v>
      </c>
      <c r="AB1" s="814"/>
    </row>
    <row r="2" spans="1:40" s="12" customFormat="1" ht="18" customHeight="1" x14ac:dyDescent="0.5">
      <c r="B2" s="218" t="s">
        <v>46</v>
      </c>
      <c r="C2" s="215"/>
      <c r="D2" s="216"/>
      <c r="E2" s="217" t="s">
        <v>63</v>
      </c>
      <c r="M2" s="12" t="s">
        <v>47</v>
      </c>
      <c r="R2" s="12" t="str">
        <f>'ยอด ม.5'!B19</f>
        <v>นางสาวชุติมา เจริญมาก</v>
      </c>
      <c r="AB2" s="814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21">
        <f>'ยอด ม.5'!F18</f>
        <v>743</v>
      </c>
      <c r="X4" s="921"/>
      <c r="Y4" s="220"/>
      <c r="AB4" s="815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33" t="s">
        <v>3</v>
      </c>
      <c r="G5" s="221"/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  <c r="AB5" s="816"/>
    </row>
    <row r="6" spans="1:40" s="79" customFormat="1" ht="18" customHeight="1" x14ac:dyDescent="0.5">
      <c r="A6" s="923"/>
      <c r="B6" s="925"/>
      <c r="C6" s="927"/>
      <c r="D6" s="929"/>
      <c r="E6" s="931"/>
      <c r="F6" s="934"/>
      <c r="G6" s="226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  <c r="AB6" s="816"/>
    </row>
    <row r="7" spans="1:40" s="2" customFormat="1" ht="15.75" customHeight="1" x14ac:dyDescent="0.5">
      <c r="A7" s="15">
        <v>1</v>
      </c>
      <c r="B7" s="165" t="s">
        <v>1035</v>
      </c>
      <c r="C7" s="166" t="s">
        <v>102</v>
      </c>
      <c r="D7" s="167" t="s">
        <v>601</v>
      </c>
      <c r="E7" s="168" t="s">
        <v>602</v>
      </c>
      <c r="F7" s="535" t="s">
        <v>15</v>
      </c>
      <c r="G7" s="545"/>
      <c r="H7" s="171"/>
      <c r="I7" s="171"/>
      <c r="J7" s="171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738"/>
      <c r="AB7" s="827"/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 t="s">
        <v>1036</v>
      </c>
      <c r="C8" s="173" t="s">
        <v>102</v>
      </c>
      <c r="D8" s="174" t="s">
        <v>603</v>
      </c>
      <c r="E8" s="175" t="s">
        <v>604</v>
      </c>
      <c r="F8" s="498" t="s">
        <v>16</v>
      </c>
      <c r="G8" s="545"/>
      <c r="H8" s="178"/>
      <c r="I8" s="178"/>
      <c r="J8" s="178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827"/>
    </row>
    <row r="9" spans="1:40" s="2" customFormat="1" ht="16.149999999999999" customHeight="1" x14ac:dyDescent="0.5">
      <c r="A9" s="24">
        <v>3</v>
      </c>
      <c r="B9" s="172" t="s">
        <v>1037</v>
      </c>
      <c r="C9" s="173" t="s">
        <v>102</v>
      </c>
      <c r="D9" s="174" t="s">
        <v>605</v>
      </c>
      <c r="E9" s="175" t="s">
        <v>606</v>
      </c>
      <c r="F9" s="498" t="s">
        <v>17</v>
      </c>
      <c r="G9" s="177"/>
      <c r="H9" s="178"/>
      <c r="I9" s="178"/>
      <c r="J9" s="17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827"/>
    </row>
    <row r="10" spans="1:40" s="2" customFormat="1" ht="16.149999999999999" customHeight="1" x14ac:dyDescent="0.5">
      <c r="A10" s="24">
        <v>4</v>
      </c>
      <c r="B10" s="172" t="s">
        <v>1038</v>
      </c>
      <c r="C10" s="173" t="s">
        <v>102</v>
      </c>
      <c r="D10" s="174" t="s">
        <v>607</v>
      </c>
      <c r="E10" s="175" t="s">
        <v>608</v>
      </c>
      <c r="F10" s="498" t="s">
        <v>13</v>
      </c>
      <c r="G10" s="177"/>
      <c r="H10" s="178"/>
      <c r="I10" s="178"/>
      <c r="J10" s="17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838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 t="s">
        <v>1039</v>
      </c>
      <c r="C11" s="180" t="s">
        <v>102</v>
      </c>
      <c r="D11" s="181" t="s">
        <v>117</v>
      </c>
      <c r="E11" s="182" t="s">
        <v>609</v>
      </c>
      <c r="F11" s="536" t="s">
        <v>14</v>
      </c>
      <c r="G11" s="184"/>
      <c r="H11" s="185"/>
      <c r="I11" s="185"/>
      <c r="J11" s="185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838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 t="s">
        <v>1040</v>
      </c>
      <c r="C12" s="166" t="s">
        <v>102</v>
      </c>
      <c r="D12" s="167" t="s">
        <v>610</v>
      </c>
      <c r="E12" s="168" t="s">
        <v>611</v>
      </c>
      <c r="F12" s="535" t="s">
        <v>15</v>
      </c>
      <c r="G12" s="170"/>
      <c r="H12" s="171"/>
      <c r="I12" s="171"/>
      <c r="J12" s="17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838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 t="s">
        <v>1041</v>
      </c>
      <c r="C13" s="173" t="s">
        <v>102</v>
      </c>
      <c r="D13" s="174" t="s">
        <v>612</v>
      </c>
      <c r="E13" s="175" t="s">
        <v>613</v>
      </c>
      <c r="F13" s="498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838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 t="s">
        <v>1043</v>
      </c>
      <c r="C14" s="173" t="s">
        <v>102</v>
      </c>
      <c r="D14" s="174" t="s">
        <v>616</v>
      </c>
      <c r="E14" s="175" t="s">
        <v>617</v>
      </c>
      <c r="F14" s="498" t="s">
        <v>13</v>
      </c>
      <c r="G14" s="177"/>
      <c r="H14" s="178"/>
      <c r="I14" s="178"/>
      <c r="J14" s="17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838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 t="s">
        <v>1044</v>
      </c>
      <c r="C15" s="173" t="s">
        <v>102</v>
      </c>
      <c r="D15" s="174" t="s">
        <v>618</v>
      </c>
      <c r="E15" s="175" t="s">
        <v>619</v>
      </c>
      <c r="F15" s="498" t="s">
        <v>14</v>
      </c>
      <c r="G15" s="177"/>
      <c r="H15" s="178"/>
      <c r="I15" s="178"/>
      <c r="J15" s="178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838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80" t="s">
        <v>1045</v>
      </c>
      <c r="C16" s="180" t="s">
        <v>102</v>
      </c>
      <c r="D16" s="181" t="s">
        <v>620</v>
      </c>
      <c r="E16" s="182" t="s">
        <v>621</v>
      </c>
      <c r="F16" s="841" t="s">
        <v>16</v>
      </c>
      <c r="G16" s="842"/>
      <c r="H16" s="843"/>
      <c r="I16" s="185"/>
      <c r="J16" s="185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838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44" t="s">
        <v>1046</v>
      </c>
      <c r="C17" s="237" t="s">
        <v>102</v>
      </c>
      <c r="D17" s="238" t="s">
        <v>622</v>
      </c>
      <c r="E17" s="239" t="s">
        <v>623</v>
      </c>
      <c r="F17" s="538" t="s">
        <v>17</v>
      </c>
      <c r="G17" s="192"/>
      <c r="H17" s="193"/>
      <c r="I17" s="171"/>
      <c r="J17" s="171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838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 t="s">
        <v>1047</v>
      </c>
      <c r="C18" s="173" t="s">
        <v>102</v>
      </c>
      <c r="D18" s="174" t="s">
        <v>624</v>
      </c>
      <c r="E18" s="175" t="s">
        <v>625</v>
      </c>
      <c r="F18" s="498" t="s">
        <v>13</v>
      </c>
      <c r="G18" s="177"/>
      <c r="H18" s="178"/>
      <c r="I18" s="178"/>
      <c r="J18" s="178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838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 t="s">
        <v>1048</v>
      </c>
      <c r="C19" s="173" t="s">
        <v>102</v>
      </c>
      <c r="D19" s="236" t="s">
        <v>626</v>
      </c>
      <c r="E19" s="175" t="s">
        <v>627</v>
      </c>
      <c r="F19" s="498" t="s">
        <v>14</v>
      </c>
      <c r="G19" s="177"/>
      <c r="H19" s="178"/>
      <c r="I19" s="178"/>
      <c r="J19" s="17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838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672" t="s">
        <v>1049</v>
      </c>
      <c r="C20" s="173" t="s">
        <v>102</v>
      </c>
      <c r="D20" s="174" t="s">
        <v>378</v>
      </c>
      <c r="E20" s="175" t="s">
        <v>628</v>
      </c>
      <c r="F20" s="856" t="s">
        <v>16</v>
      </c>
      <c r="G20" s="857"/>
      <c r="H20" s="858"/>
      <c r="I20" s="178"/>
      <c r="J20" s="17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838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849">
        <v>45110</v>
      </c>
      <c r="C21" s="850" t="s">
        <v>102</v>
      </c>
      <c r="D21" s="851" t="s">
        <v>109</v>
      </c>
      <c r="E21" s="852" t="s">
        <v>1050</v>
      </c>
      <c r="F21" s="853" t="s">
        <v>15</v>
      </c>
      <c r="G21" s="854" t="s">
        <v>1019</v>
      </c>
      <c r="H21" s="855"/>
      <c r="I21" s="185"/>
      <c r="J21" s="185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838"/>
      <c r="AC21" s="839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791">
        <v>45116</v>
      </c>
      <c r="C22" s="792" t="s">
        <v>102</v>
      </c>
      <c r="D22" s="793" t="s">
        <v>1028</v>
      </c>
      <c r="E22" s="794" t="s">
        <v>1029</v>
      </c>
      <c r="F22" s="795" t="s">
        <v>15</v>
      </c>
      <c r="G22" s="844" t="s">
        <v>1019</v>
      </c>
      <c r="H22" s="193"/>
      <c r="I22" s="171"/>
      <c r="J22" s="171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838"/>
      <c r="AC22" s="839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07">
        <v>42266</v>
      </c>
      <c r="C23" s="53" t="s">
        <v>141</v>
      </c>
      <c r="D23" s="54" t="s">
        <v>629</v>
      </c>
      <c r="E23" s="55" t="s">
        <v>630</v>
      </c>
      <c r="F23" s="765" t="s">
        <v>17</v>
      </c>
      <c r="G23" s="762"/>
      <c r="H23" s="178"/>
      <c r="I23" s="767"/>
      <c r="J23" s="178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838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42273</v>
      </c>
      <c r="C24" s="173" t="s">
        <v>141</v>
      </c>
      <c r="D24" s="174" t="s">
        <v>631</v>
      </c>
      <c r="E24" s="175" t="s">
        <v>632</v>
      </c>
      <c r="F24" s="498" t="s">
        <v>13</v>
      </c>
      <c r="G24" s="504"/>
      <c r="H24" s="178"/>
      <c r="I24" s="178"/>
      <c r="J24" s="17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838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42283</v>
      </c>
      <c r="C25" s="173" t="s">
        <v>141</v>
      </c>
      <c r="D25" s="174" t="s">
        <v>633</v>
      </c>
      <c r="E25" s="175" t="s">
        <v>634</v>
      </c>
      <c r="F25" s="498" t="s">
        <v>14</v>
      </c>
      <c r="G25" s="504"/>
      <c r="H25" s="178"/>
      <c r="I25" s="178"/>
      <c r="J25" s="17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838"/>
      <c r="AK25" s="9"/>
      <c r="AM25" s="9"/>
      <c r="AN25" s="3"/>
    </row>
    <row r="26" spans="1:40" s="2" customFormat="1" ht="16.5" customHeight="1" x14ac:dyDescent="0.5">
      <c r="A26" s="34">
        <v>20</v>
      </c>
      <c r="B26" s="859">
        <v>42286</v>
      </c>
      <c r="C26" s="352" t="s">
        <v>141</v>
      </c>
      <c r="D26" s="353" t="s">
        <v>635</v>
      </c>
      <c r="E26" s="354" t="s">
        <v>636</v>
      </c>
      <c r="F26" s="860" t="s">
        <v>15</v>
      </c>
      <c r="G26" s="861"/>
      <c r="H26" s="862"/>
      <c r="I26" s="185"/>
      <c r="J26" s="185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838"/>
      <c r="AK26" s="9"/>
      <c r="AM26" s="9"/>
      <c r="AN26" s="3"/>
    </row>
    <row r="27" spans="1:40" s="2" customFormat="1" ht="16.149999999999999" customHeight="1" x14ac:dyDescent="0.5">
      <c r="A27" s="245">
        <v>21</v>
      </c>
      <c r="B27" s="344">
        <v>42314</v>
      </c>
      <c r="C27" s="237" t="s">
        <v>141</v>
      </c>
      <c r="D27" s="238" t="s">
        <v>637</v>
      </c>
      <c r="E27" s="239" t="s">
        <v>638</v>
      </c>
      <c r="F27" s="537" t="s">
        <v>16</v>
      </c>
      <c r="G27" s="192"/>
      <c r="H27" s="193"/>
      <c r="I27" s="190"/>
      <c r="J27" s="190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838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172">
        <v>42366</v>
      </c>
      <c r="C28" s="173" t="s">
        <v>141</v>
      </c>
      <c r="D28" s="174" t="s">
        <v>235</v>
      </c>
      <c r="E28" s="175" t="s">
        <v>639</v>
      </c>
      <c r="F28" s="498" t="s">
        <v>17</v>
      </c>
      <c r="G28" s="177"/>
      <c r="H28" s="178"/>
      <c r="I28" s="178"/>
      <c r="J28" s="17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827"/>
    </row>
    <row r="29" spans="1:40" s="2" customFormat="1" ht="16.149999999999999" customHeight="1" x14ac:dyDescent="0.5">
      <c r="A29" s="24">
        <v>23</v>
      </c>
      <c r="B29" s="172">
        <v>42396</v>
      </c>
      <c r="C29" s="173" t="s">
        <v>141</v>
      </c>
      <c r="D29" s="174" t="s">
        <v>640</v>
      </c>
      <c r="E29" s="175" t="s">
        <v>641</v>
      </c>
      <c r="F29" s="498" t="s">
        <v>13</v>
      </c>
      <c r="G29" s="177"/>
      <c r="H29" s="178"/>
      <c r="I29" s="178"/>
      <c r="J29" s="17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827"/>
    </row>
    <row r="30" spans="1:40" s="2" customFormat="1" ht="16.149999999999999" customHeight="1" x14ac:dyDescent="0.5">
      <c r="A30" s="24">
        <v>24</v>
      </c>
      <c r="B30" s="672">
        <v>42411</v>
      </c>
      <c r="C30" s="173" t="s">
        <v>141</v>
      </c>
      <c r="D30" s="174" t="s">
        <v>642</v>
      </c>
      <c r="E30" s="175" t="s">
        <v>643</v>
      </c>
      <c r="F30" s="856" t="s">
        <v>14</v>
      </c>
      <c r="G30" s="177"/>
      <c r="H30" s="178"/>
      <c r="I30" s="178"/>
      <c r="J30" s="17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838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863">
        <v>42443</v>
      </c>
      <c r="C31" s="352" t="s">
        <v>141</v>
      </c>
      <c r="D31" s="353" t="s">
        <v>644</v>
      </c>
      <c r="E31" s="354" t="s">
        <v>645</v>
      </c>
      <c r="F31" s="860" t="s">
        <v>15</v>
      </c>
      <c r="G31" s="864"/>
      <c r="H31" s="862"/>
      <c r="I31" s="191"/>
      <c r="J31" s="191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838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42449</v>
      </c>
      <c r="C32" s="237" t="s">
        <v>141</v>
      </c>
      <c r="D32" s="238" t="s">
        <v>646</v>
      </c>
      <c r="E32" s="239" t="s">
        <v>647</v>
      </c>
      <c r="F32" s="537" t="s">
        <v>16</v>
      </c>
      <c r="G32" s="845"/>
      <c r="H32" s="846"/>
      <c r="I32" s="171"/>
      <c r="J32" s="171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838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42450</v>
      </c>
      <c r="C33" s="173" t="s">
        <v>141</v>
      </c>
      <c r="D33" s="174" t="s">
        <v>648</v>
      </c>
      <c r="E33" s="175" t="s">
        <v>649</v>
      </c>
      <c r="F33" s="498" t="s">
        <v>17</v>
      </c>
      <c r="G33" s="177"/>
      <c r="H33" s="178"/>
      <c r="I33" s="188"/>
      <c r="J33" s="188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838"/>
      <c r="AK33" s="9"/>
      <c r="AM33" s="9"/>
      <c r="AN33" s="3"/>
    </row>
    <row r="34" spans="1:40" s="2" customFormat="1" ht="15.95" customHeight="1" x14ac:dyDescent="0.5">
      <c r="A34" s="24">
        <v>28</v>
      </c>
      <c r="B34" s="172">
        <v>42487</v>
      </c>
      <c r="C34" s="173" t="s">
        <v>141</v>
      </c>
      <c r="D34" s="174" t="s">
        <v>650</v>
      </c>
      <c r="E34" s="175" t="s">
        <v>651</v>
      </c>
      <c r="F34" s="498" t="s">
        <v>13</v>
      </c>
      <c r="G34" s="177"/>
      <c r="H34" s="178"/>
      <c r="I34" s="178"/>
      <c r="J34" s="17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838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672">
        <v>42490</v>
      </c>
      <c r="C35" s="173" t="s">
        <v>141</v>
      </c>
      <c r="D35" s="174" t="s">
        <v>238</v>
      </c>
      <c r="E35" s="175" t="s">
        <v>652</v>
      </c>
      <c r="F35" s="856" t="s">
        <v>14</v>
      </c>
      <c r="G35" s="177"/>
      <c r="H35" s="178"/>
      <c r="I35" s="178"/>
      <c r="J35" s="178"/>
      <c r="K35" s="29"/>
      <c r="L35" s="29"/>
      <c r="M35" s="29"/>
      <c r="N35" s="29"/>
      <c r="O35" s="29"/>
      <c r="P35" s="29"/>
      <c r="Q35" s="205"/>
      <c r="R35" s="30"/>
      <c r="S35" s="30"/>
      <c r="T35" s="30"/>
      <c r="U35" s="30"/>
      <c r="V35" s="30"/>
      <c r="W35" s="30"/>
      <c r="X35" s="30"/>
      <c r="Y35" s="33"/>
      <c r="AB35" s="838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863">
        <v>42493</v>
      </c>
      <c r="C36" s="352" t="s">
        <v>141</v>
      </c>
      <c r="D36" s="353" t="s">
        <v>653</v>
      </c>
      <c r="E36" s="354" t="s">
        <v>654</v>
      </c>
      <c r="F36" s="860" t="s">
        <v>15</v>
      </c>
      <c r="G36" s="847"/>
      <c r="H36" s="848"/>
      <c r="I36" s="185"/>
      <c r="J36" s="185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838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44">
        <v>42503</v>
      </c>
      <c r="C37" s="237" t="s">
        <v>141</v>
      </c>
      <c r="D37" s="238" t="s">
        <v>655</v>
      </c>
      <c r="E37" s="239" t="s">
        <v>656</v>
      </c>
      <c r="F37" s="538" t="s">
        <v>16</v>
      </c>
      <c r="G37" s="192"/>
      <c r="H37" s="193"/>
      <c r="I37" s="193"/>
      <c r="J37" s="193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827"/>
    </row>
    <row r="38" spans="1:40" s="2" customFormat="1" ht="16.149999999999999" customHeight="1" x14ac:dyDescent="0.5">
      <c r="A38" s="61">
        <v>32</v>
      </c>
      <c r="B38" s="172">
        <v>42504</v>
      </c>
      <c r="C38" s="173" t="s">
        <v>141</v>
      </c>
      <c r="D38" s="174" t="s">
        <v>657</v>
      </c>
      <c r="E38" s="175" t="s">
        <v>658</v>
      </c>
      <c r="F38" s="498" t="s">
        <v>17</v>
      </c>
      <c r="G38" s="177"/>
      <c r="H38" s="178"/>
      <c r="I38" s="178"/>
      <c r="J38" s="17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827"/>
    </row>
    <row r="39" spans="1:40" s="2" customFormat="1" ht="15.95" customHeight="1" x14ac:dyDescent="0.5">
      <c r="A39" s="24">
        <v>33</v>
      </c>
      <c r="B39" s="172">
        <v>42551</v>
      </c>
      <c r="C39" s="173" t="s">
        <v>141</v>
      </c>
      <c r="D39" s="174" t="s">
        <v>1054</v>
      </c>
      <c r="E39" s="175" t="s">
        <v>659</v>
      </c>
      <c r="F39" s="498" t="s">
        <v>13</v>
      </c>
      <c r="G39" s="177"/>
      <c r="H39" s="178"/>
      <c r="I39" s="178"/>
      <c r="J39" s="17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838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42579</v>
      </c>
      <c r="C40" s="173" t="s">
        <v>141</v>
      </c>
      <c r="D40" s="174" t="s">
        <v>660</v>
      </c>
      <c r="E40" s="175" t="s">
        <v>661</v>
      </c>
      <c r="F40" s="498" t="s">
        <v>14</v>
      </c>
      <c r="G40" s="177"/>
      <c r="H40" s="178"/>
      <c r="I40" s="178"/>
      <c r="J40" s="17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838"/>
      <c r="AK40" s="9"/>
      <c r="AM40" s="9"/>
      <c r="AN40" s="3"/>
    </row>
    <row r="41" spans="1:40" s="2" customFormat="1" ht="16.5" customHeight="1" x14ac:dyDescent="0.5">
      <c r="A41" s="34">
        <v>35</v>
      </c>
      <c r="B41" s="863">
        <v>42721</v>
      </c>
      <c r="C41" s="352" t="s">
        <v>141</v>
      </c>
      <c r="D41" s="353" t="s">
        <v>662</v>
      </c>
      <c r="E41" s="354" t="s">
        <v>663</v>
      </c>
      <c r="F41" s="860" t="s">
        <v>14</v>
      </c>
      <c r="G41" s="847"/>
      <c r="H41" s="848"/>
      <c r="I41" s="185"/>
      <c r="J41" s="185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838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44">
        <v>44432</v>
      </c>
      <c r="C42" s="237" t="s">
        <v>141</v>
      </c>
      <c r="D42" s="238" t="s">
        <v>664</v>
      </c>
      <c r="E42" s="239" t="s">
        <v>665</v>
      </c>
      <c r="F42" s="538" t="s">
        <v>15</v>
      </c>
      <c r="G42" s="192"/>
      <c r="H42" s="193"/>
      <c r="I42" s="193"/>
      <c r="J42" s="193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838"/>
      <c r="AK42" s="9"/>
      <c r="AM42" s="9"/>
      <c r="AN42" s="3"/>
    </row>
    <row r="43" spans="1:40" s="2" customFormat="1" ht="15.75" customHeight="1" x14ac:dyDescent="0.5">
      <c r="A43" s="61">
        <v>37</v>
      </c>
      <c r="B43" s="172">
        <v>44433</v>
      </c>
      <c r="C43" s="173" t="s">
        <v>141</v>
      </c>
      <c r="D43" s="174" t="s">
        <v>666</v>
      </c>
      <c r="E43" s="175" t="s">
        <v>667</v>
      </c>
      <c r="F43" s="176" t="s">
        <v>16</v>
      </c>
      <c r="G43" s="504"/>
      <c r="H43" s="178"/>
      <c r="I43" s="178"/>
      <c r="J43" s="17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838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44485</v>
      </c>
      <c r="C44" s="173" t="s">
        <v>141</v>
      </c>
      <c r="D44" s="174" t="s">
        <v>668</v>
      </c>
      <c r="E44" s="175" t="s">
        <v>522</v>
      </c>
      <c r="F44" s="196" t="s">
        <v>13</v>
      </c>
      <c r="G44" s="504"/>
      <c r="H44" s="522"/>
      <c r="I44" s="178"/>
      <c r="J44" s="178"/>
      <c r="K44" s="29"/>
      <c r="L44" s="29"/>
      <c r="M44" s="29"/>
      <c r="N44" s="29"/>
      <c r="O44" s="29"/>
      <c r="P44" s="29"/>
      <c r="Q44" s="205"/>
      <c r="R44" s="30"/>
      <c r="S44" s="30"/>
      <c r="T44" s="30"/>
      <c r="U44" s="30"/>
      <c r="V44" s="30"/>
      <c r="W44" s="30"/>
      <c r="X44" s="30"/>
      <c r="Y44" s="33"/>
      <c r="AB44" s="838"/>
      <c r="AK44" s="9"/>
      <c r="AM44" s="9"/>
      <c r="AN44" s="3"/>
    </row>
    <row r="45" spans="1:40" s="2" customFormat="1" ht="16.149999999999999" customHeight="1" x14ac:dyDescent="0.5">
      <c r="A45" s="24"/>
      <c r="B45" s="409"/>
      <c r="C45" s="173"/>
      <c r="D45" s="174"/>
      <c r="E45" s="175"/>
      <c r="F45" s="196"/>
      <c r="G45" s="504"/>
      <c r="H45" s="522"/>
      <c r="I45" s="197"/>
      <c r="J45" s="197"/>
      <c r="K45" s="31"/>
      <c r="L45" s="31"/>
      <c r="M45" s="31"/>
      <c r="N45" s="31"/>
      <c r="O45" s="31"/>
      <c r="P45" s="31"/>
      <c r="Q45" s="205"/>
      <c r="R45" s="30"/>
      <c r="S45" s="30"/>
      <c r="T45" s="30"/>
      <c r="U45" s="30"/>
      <c r="V45" s="30"/>
      <c r="W45" s="30"/>
      <c r="X45" s="30"/>
      <c r="Y45" s="33"/>
      <c r="AB45" s="838"/>
      <c r="AK45" s="9"/>
      <c r="AM45" s="9"/>
      <c r="AN45" s="3"/>
    </row>
    <row r="46" spans="1:40" s="2" customFormat="1" ht="16.149999999999999" customHeight="1" x14ac:dyDescent="0.5">
      <c r="A46" s="34"/>
      <c r="B46" s="405"/>
      <c r="C46" s="180"/>
      <c r="D46" s="181"/>
      <c r="E46" s="182"/>
      <c r="F46" s="183"/>
      <c r="G46" s="515"/>
      <c r="H46" s="185"/>
      <c r="I46" s="185"/>
      <c r="J46" s="185"/>
      <c r="K46" s="39"/>
      <c r="L46" s="39"/>
      <c r="M46" s="39"/>
      <c r="N46" s="39"/>
      <c r="O46" s="39"/>
      <c r="P46" s="39"/>
      <c r="Q46" s="206"/>
      <c r="R46" s="40"/>
      <c r="S46" s="40"/>
      <c r="T46" s="40"/>
      <c r="U46" s="40"/>
      <c r="V46" s="40"/>
      <c r="W46" s="40"/>
      <c r="X46" s="40"/>
      <c r="Y46" s="63"/>
      <c r="AB46" s="838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400"/>
      <c r="AB47" s="838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16</v>
      </c>
      <c r="J48" s="64"/>
      <c r="K48" s="67" t="s">
        <v>8</v>
      </c>
      <c r="M48" s="390" t="s">
        <v>7</v>
      </c>
      <c r="O48" s="65">
        <f>COUNTIF($C$7:$C$46,"ญ")</f>
        <v>22</v>
      </c>
      <c r="P48" s="64"/>
      <c r="Q48" s="67" t="s">
        <v>8</v>
      </c>
      <c r="Y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B49" s="821"/>
    </row>
    <row r="50" spans="1:28" s="248" customFormat="1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B50" s="822"/>
    </row>
    <row r="51" spans="1:28" s="248" customFormat="1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B51" s="822"/>
    </row>
    <row r="52" spans="1:28" s="248" customFormat="1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B52" s="822"/>
    </row>
    <row r="53" spans="1:28" s="248" customFormat="1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B53" s="822"/>
    </row>
    <row r="54" spans="1:28" s="248" customFormat="1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6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B54" s="822"/>
    </row>
    <row r="55" spans="1:28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B55" s="822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20" zoomScaleNormal="120" workbookViewId="0">
      <selection activeCell="G14" sqref="G1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7" width="9.140625" style="667"/>
    <col min="28" max="28" width="13.85546875" style="836" bestFit="1" customWidth="1"/>
    <col min="29" max="29" width="9.140625" style="667"/>
    <col min="30" max="30" width="0" style="667" hidden="1" customWidth="1"/>
    <col min="31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ม.5'!B20</f>
        <v>นายกรวิชญ์ เกื้อผล</v>
      </c>
      <c r="AB1" s="830"/>
    </row>
    <row r="2" spans="1:40" s="561" customFormat="1" ht="18" customHeight="1" x14ac:dyDescent="0.5">
      <c r="B2" s="566" t="s">
        <v>46</v>
      </c>
      <c r="D2" s="563"/>
      <c r="E2" s="564" t="s">
        <v>64</v>
      </c>
      <c r="M2" s="561" t="s">
        <v>47</v>
      </c>
      <c r="R2" s="561" t="str">
        <f>'ยอด ม.5'!B21</f>
        <v>นางสาวปนัดดา สกุลไทย</v>
      </c>
      <c r="AB2" s="830"/>
    </row>
    <row r="3" spans="1:40" s="563" customFormat="1" ht="17.25" customHeight="1" x14ac:dyDescent="0.5">
      <c r="A3" s="565" t="s">
        <v>91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7">
        <f>'ยอด ม.5'!F20</f>
        <v>742</v>
      </c>
      <c r="X4" s="937"/>
      <c r="AB4" s="831"/>
    </row>
    <row r="5" spans="1:40" s="574" customFormat="1" ht="18" customHeight="1" x14ac:dyDescent="0.5">
      <c r="A5" s="938" t="s">
        <v>0</v>
      </c>
      <c r="B5" s="940" t="s">
        <v>1</v>
      </c>
      <c r="C5" s="942" t="s">
        <v>2</v>
      </c>
      <c r="D5" s="944" t="s">
        <v>9</v>
      </c>
      <c r="E5" s="946" t="s">
        <v>4</v>
      </c>
      <c r="F5" s="938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B5" s="832"/>
    </row>
    <row r="6" spans="1:40" s="574" customFormat="1" ht="18" customHeight="1" x14ac:dyDescent="0.5">
      <c r="A6" s="939"/>
      <c r="B6" s="941"/>
      <c r="C6" s="943"/>
      <c r="D6" s="945"/>
      <c r="E6" s="947"/>
      <c r="F6" s="948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B6" s="832"/>
    </row>
    <row r="7" spans="1:40" s="591" customFormat="1" ht="15.75" customHeight="1" x14ac:dyDescent="0.5">
      <c r="A7" s="581">
        <v>1</v>
      </c>
      <c r="B7" s="682">
        <v>42253</v>
      </c>
      <c r="C7" s="583" t="s">
        <v>102</v>
      </c>
      <c r="D7" s="683" t="s">
        <v>670</v>
      </c>
      <c r="E7" s="684" t="s">
        <v>671</v>
      </c>
      <c r="F7" s="586" t="s">
        <v>15</v>
      </c>
      <c r="G7" s="685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B7" s="833"/>
    </row>
    <row r="8" spans="1:40" s="591" customFormat="1" ht="16.149999999999999" customHeight="1" x14ac:dyDescent="0.5">
      <c r="A8" s="592">
        <v>2</v>
      </c>
      <c r="B8" s="593">
        <v>42296</v>
      </c>
      <c r="C8" s="594" t="s">
        <v>102</v>
      </c>
      <c r="D8" s="686" t="s">
        <v>395</v>
      </c>
      <c r="E8" s="687" t="s">
        <v>672</v>
      </c>
      <c r="F8" s="592" t="s">
        <v>17</v>
      </c>
      <c r="G8" s="602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B8" s="833"/>
    </row>
    <row r="9" spans="1:40" s="591" customFormat="1" ht="16.149999999999999" customHeight="1" x14ac:dyDescent="0.5">
      <c r="A9" s="592">
        <v>3</v>
      </c>
      <c r="B9" s="593">
        <v>42306</v>
      </c>
      <c r="C9" s="594" t="s">
        <v>102</v>
      </c>
      <c r="D9" s="686" t="s">
        <v>673</v>
      </c>
      <c r="E9" s="687" t="s">
        <v>674</v>
      </c>
      <c r="F9" s="592" t="s">
        <v>13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B9" s="833"/>
    </row>
    <row r="10" spans="1:40" s="591" customFormat="1" ht="16.149999999999999" customHeight="1" x14ac:dyDescent="0.5">
      <c r="A10" s="592">
        <v>4</v>
      </c>
      <c r="B10" s="593">
        <v>42421</v>
      </c>
      <c r="C10" s="594" t="s">
        <v>102</v>
      </c>
      <c r="D10" s="686" t="s">
        <v>675</v>
      </c>
      <c r="E10" s="687" t="s">
        <v>676</v>
      </c>
      <c r="F10" s="592" t="s">
        <v>15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B10" s="834"/>
      <c r="AK10" s="603"/>
      <c r="AM10" s="603"/>
      <c r="AN10" s="604"/>
    </row>
    <row r="11" spans="1:40" s="591" customFormat="1" ht="16.149999999999999" customHeight="1" x14ac:dyDescent="0.5">
      <c r="A11" s="626">
        <v>5</v>
      </c>
      <c r="B11" s="627">
        <v>42423</v>
      </c>
      <c r="C11" s="628" t="s">
        <v>102</v>
      </c>
      <c r="D11" s="688" t="s">
        <v>677</v>
      </c>
      <c r="E11" s="689" t="s">
        <v>678</v>
      </c>
      <c r="F11" s="626" t="s">
        <v>16</v>
      </c>
      <c r="G11" s="632"/>
      <c r="H11" s="633"/>
      <c r="I11" s="633"/>
      <c r="J11" s="633"/>
      <c r="K11" s="633"/>
      <c r="L11" s="633"/>
      <c r="M11" s="633"/>
      <c r="N11" s="633"/>
      <c r="O11" s="633"/>
      <c r="P11" s="641"/>
      <c r="Q11" s="641"/>
      <c r="R11" s="641"/>
      <c r="S11" s="641"/>
      <c r="T11" s="641"/>
      <c r="U11" s="641"/>
      <c r="V11" s="641"/>
      <c r="W11" s="641"/>
      <c r="X11" s="642"/>
      <c r="Y11" s="643"/>
      <c r="AB11" s="834"/>
      <c r="AK11" s="603"/>
      <c r="AM11" s="603"/>
      <c r="AN11" s="604"/>
    </row>
    <row r="12" spans="1:40" s="591" customFormat="1" ht="16.149999999999999" customHeight="1" x14ac:dyDescent="0.5">
      <c r="A12" s="581">
        <v>6</v>
      </c>
      <c r="B12" s="682">
        <v>44435</v>
      </c>
      <c r="C12" s="583" t="s">
        <v>102</v>
      </c>
      <c r="D12" s="683" t="s">
        <v>679</v>
      </c>
      <c r="E12" s="684" t="s">
        <v>680</v>
      </c>
      <c r="F12" s="586" t="s">
        <v>13</v>
      </c>
      <c r="G12" s="685"/>
      <c r="H12" s="588"/>
      <c r="I12" s="588"/>
      <c r="J12" s="588"/>
      <c r="K12" s="588"/>
      <c r="L12" s="588"/>
      <c r="M12" s="588"/>
      <c r="N12" s="588"/>
      <c r="O12" s="588"/>
      <c r="P12" s="589"/>
      <c r="Q12" s="589"/>
      <c r="R12" s="589"/>
      <c r="S12" s="589"/>
      <c r="T12" s="589"/>
      <c r="U12" s="589"/>
      <c r="V12" s="589"/>
      <c r="W12" s="589"/>
      <c r="X12" s="588"/>
      <c r="Y12" s="590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44437</v>
      </c>
      <c r="C13" s="594" t="s">
        <v>102</v>
      </c>
      <c r="D13" s="686" t="s">
        <v>681</v>
      </c>
      <c r="E13" s="687" t="s">
        <v>682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886">
        <v>45118</v>
      </c>
      <c r="C14" s="777" t="s">
        <v>102</v>
      </c>
      <c r="D14" s="887" t="s">
        <v>125</v>
      </c>
      <c r="E14" s="888" t="s">
        <v>998</v>
      </c>
      <c r="F14" s="780" t="s">
        <v>14</v>
      </c>
      <c r="G14" s="906" t="s">
        <v>1019</v>
      </c>
      <c r="H14" s="869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B14" s="834"/>
      <c r="AK14" s="603"/>
      <c r="AM14" s="603"/>
      <c r="AN14" s="604"/>
    </row>
    <row r="15" spans="1:40" s="591" customFormat="1" ht="16.149999999999999" customHeight="1" x14ac:dyDescent="0.5">
      <c r="A15" s="876">
        <v>9</v>
      </c>
      <c r="B15" s="907">
        <v>42153</v>
      </c>
      <c r="C15" s="873" t="s">
        <v>141</v>
      </c>
      <c r="D15" s="874" t="s">
        <v>683</v>
      </c>
      <c r="E15" s="875" t="s">
        <v>684</v>
      </c>
      <c r="F15" s="876" t="s">
        <v>17</v>
      </c>
      <c r="G15" s="889"/>
      <c r="H15" s="869"/>
      <c r="I15" s="869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B15" s="834"/>
      <c r="AK15" s="603"/>
      <c r="AM15" s="603"/>
      <c r="AN15" s="604"/>
    </row>
    <row r="16" spans="1:40" s="591" customFormat="1" ht="16.149999999999999" customHeight="1" x14ac:dyDescent="0.5">
      <c r="A16" s="34">
        <v>10</v>
      </c>
      <c r="B16" s="35">
        <v>42155</v>
      </c>
      <c r="C16" s="893" t="s">
        <v>141</v>
      </c>
      <c r="D16" s="894" t="s">
        <v>685</v>
      </c>
      <c r="E16" s="895" t="s">
        <v>686</v>
      </c>
      <c r="F16" s="34" t="s">
        <v>13</v>
      </c>
      <c r="G16" s="896"/>
      <c r="H16" s="39"/>
      <c r="I16" s="39"/>
      <c r="J16" s="633"/>
      <c r="K16" s="633"/>
      <c r="L16" s="633"/>
      <c r="M16" s="633"/>
      <c r="N16" s="633"/>
      <c r="O16" s="633"/>
      <c r="P16" s="641"/>
      <c r="Q16" s="641"/>
      <c r="R16" s="641"/>
      <c r="S16" s="641"/>
      <c r="T16" s="641"/>
      <c r="U16" s="641"/>
      <c r="V16" s="641"/>
      <c r="W16" s="641"/>
      <c r="X16" s="642"/>
      <c r="Y16" s="643"/>
      <c r="AB16" s="834"/>
      <c r="AK16" s="603"/>
      <c r="AM16" s="603"/>
      <c r="AN16" s="604"/>
    </row>
    <row r="17" spans="1:40" s="591" customFormat="1" ht="16.149999999999999" customHeight="1" x14ac:dyDescent="0.5">
      <c r="A17" s="15">
        <v>11</v>
      </c>
      <c r="B17" s="406">
        <v>42206</v>
      </c>
      <c r="C17" s="467" t="s">
        <v>141</v>
      </c>
      <c r="D17" s="468" t="s">
        <v>687</v>
      </c>
      <c r="E17" s="469" t="s">
        <v>688</v>
      </c>
      <c r="F17" s="20" t="s">
        <v>14</v>
      </c>
      <c r="G17" s="785"/>
      <c r="H17" s="871"/>
      <c r="I17" s="871"/>
      <c r="J17" s="588"/>
      <c r="K17" s="588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B17" s="834"/>
      <c r="AE17" s="837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872">
        <v>42228</v>
      </c>
      <c r="C18" s="873" t="s">
        <v>141</v>
      </c>
      <c r="D18" s="874" t="s">
        <v>689</v>
      </c>
      <c r="E18" s="875" t="s">
        <v>690</v>
      </c>
      <c r="F18" s="876" t="s">
        <v>15</v>
      </c>
      <c r="G18" s="76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B18" s="834"/>
      <c r="AE18" s="837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42282</v>
      </c>
      <c r="C19" s="594" t="s">
        <v>141</v>
      </c>
      <c r="D19" s="690" t="s">
        <v>226</v>
      </c>
      <c r="E19" s="687" t="s">
        <v>691</v>
      </c>
      <c r="F19" s="592" t="s">
        <v>16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7">
        <v>42284</v>
      </c>
      <c r="C20" s="594" t="s">
        <v>141</v>
      </c>
      <c r="D20" s="686" t="s">
        <v>692</v>
      </c>
      <c r="E20" s="687" t="s">
        <v>539</v>
      </c>
      <c r="F20" s="592" t="s">
        <v>17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27">
        <v>42287</v>
      </c>
      <c r="C21" s="628" t="s">
        <v>141</v>
      </c>
      <c r="D21" s="688" t="s">
        <v>693</v>
      </c>
      <c r="E21" s="689" t="s">
        <v>694</v>
      </c>
      <c r="F21" s="626" t="s">
        <v>13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B21" s="834"/>
      <c r="AK21" s="603"/>
      <c r="AM21" s="603"/>
      <c r="AN21" s="604"/>
    </row>
    <row r="22" spans="1:40" s="591" customFormat="1" ht="16.149999999999999" customHeight="1" x14ac:dyDescent="0.5">
      <c r="A22" s="581">
        <v>16</v>
      </c>
      <c r="B22" s="682">
        <v>42311</v>
      </c>
      <c r="C22" s="583" t="s">
        <v>141</v>
      </c>
      <c r="D22" s="683" t="s">
        <v>695</v>
      </c>
      <c r="E22" s="684" t="s">
        <v>696</v>
      </c>
      <c r="F22" s="586" t="s">
        <v>14</v>
      </c>
      <c r="G22" s="685"/>
      <c r="H22" s="588"/>
      <c r="I22" s="588"/>
      <c r="J22" s="588"/>
      <c r="K22" s="588"/>
      <c r="L22" s="635"/>
      <c r="M22" s="635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593">
        <v>42321</v>
      </c>
      <c r="C23" s="594" t="s">
        <v>141</v>
      </c>
      <c r="D23" s="686" t="s">
        <v>697</v>
      </c>
      <c r="E23" s="687" t="s">
        <v>698</v>
      </c>
      <c r="F23" s="592" t="s">
        <v>15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B23" s="834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593">
        <v>42322</v>
      </c>
      <c r="C24" s="594" t="s">
        <v>141</v>
      </c>
      <c r="D24" s="686" t="s">
        <v>699</v>
      </c>
      <c r="E24" s="687" t="s">
        <v>700</v>
      </c>
      <c r="F24" s="592" t="s">
        <v>16</v>
      </c>
      <c r="G24" s="602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B24" s="834"/>
      <c r="AK24" s="603"/>
      <c r="AM24" s="603"/>
      <c r="AN24" s="604"/>
    </row>
    <row r="25" spans="1:40" s="591" customFormat="1" ht="16.350000000000001" customHeight="1" x14ac:dyDescent="0.5">
      <c r="A25" s="592">
        <v>19</v>
      </c>
      <c r="B25" s="593">
        <v>42324</v>
      </c>
      <c r="C25" s="594" t="s">
        <v>141</v>
      </c>
      <c r="D25" s="686" t="s">
        <v>701</v>
      </c>
      <c r="E25" s="687" t="s">
        <v>702</v>
      </c>
      <c r="F25" s="592" t="s">
        <v>17</v>
      </c>
      <c r="G25" s="602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B25" s="834"/>
      <c r="AK25" s="603"/>
      <c r="AM25" s="603"/>
      <c r="AN25" s="604"/>
    </row>
    <row r="26" spans="1:40" s="591" customFormat="1" ht="16.350000000000001" customHeight="1" x14ac:dyDescent="0.5">
      <c r="A26" s="626">
        <v>20</v>
      </c>
      <c r="B26" s="647">
        <v>42326</v>
      </c>
      <c r="C26" s="628" t="s">
        <v>141</v>
      </c>
      <c r="D26" s="688" t="s">
        <v>703</v>
      </c>
      <c r="E26" s="689" t="s">
        <v>704</v>
      </c>
      <c r="F26" s="626" t="s">
        <v>13</v>
      </c>
      <c r="G26" s="632"/>
      <c r="H26" s="633"/>
      <c r="I26" s="633"/>
      <c r="J26" s="633"/>
      <c r="K26" s="633"/>
      <c r="L26" s="633"/>
      <c r="M26" s="633"/>
      <c r="N26" s="633"/>
      <c r="O26" s="633"/>
      <c r="P26" s="641"/>
      <c r="Q26" s="641"/>
      <c r="R26" s="641"/>
      <c r="S26" s="641"/>
      <c r="T26" s="641"/>
      <c r="U26" s="641"/>
      <c r="V26" s="641"/>
      <c r="W26" s="641"/>
      <c r="X26" s="642"/>
      <c r="Y26" s="643"/>
      <c r="AB26" s="834"/>
      <c r="AK26" s="603"/>
      <c r="AM26" s="603"/>
      <c r="AN26" s="604"/>
    </row>
    <row r="27" spans="1:40" s="591" customFormat="1" ht="16.149999999999999" customHeight="1" x14ac:dyDescent="0.5">
      <c r="A27" s="581">
        <v>21</v>
      </c>
      <c r="B27" s="582">
        <v>42369</v>
      </c>
      <c r="C27" s="618" t="s">
        <v>141</v>
      </c>
      <c r="D27" s="691" t="s">
        <v>705</v>
      </c>
      <c r="E27" s="692" t="s">
        <v>706</v>
      </c>
      <c r="F27" s="586" t="s">
        <v>15</v>
      </c>
      <c r="G27" s="597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593">
        <v>42371</v>
      </c>
      <c r="C28" s="594" t="s">
        <v>141</v>
      </c>
      <c r="D28" s="686" t="s">
        <v>707</v>
      </c>
      <c r="E28" s="687" t="s">
        <v>708</v>
      </c>
      <c r="F28" s="592" t="s">
        <v>16</v>
      </c>
      <c r="G28" s="693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B28" s="833"/>
    </row>
    <row r="29" spans="1:40" s="591" customFormat="1" ht="16.149999999999999" customHeight="1" x14ac:dyDescent="0.5">
      <c r="A29" s="592">
        <v>23</v>
      </c>
      <c r="B29" s="637">
        <v>42374</v>
      </c>
      <c r="C29" s="594" t="s">
        <v>141</v>
      </c>
      <c r="D29" s="686" t="s">
        <v>709</v>
      </c>
      <c r="E29" s="687" t="s">
        <v>710</v>
      </c>
      <c r="F29" s="592" t="s">
        <v>17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B29" s="833"/>
    </row>
    <row r="30" spans="1:40" s="591" customFormat="1" ht="16.149999999999999" customHeight="1" x14ac:dyDescent="0.5">
      <c r="A30" s="592">
        <v>24</v>
      </c>
      <c r="B30" s="637">
        <v>42412</v>
      </c>
      <c r="C30" s="594" t="s">
        <v>141</v>
      </c>
      <c r="D30" s="686" t="s">
        <v>711</v>
      </c>
      <c r="E30" s="687" t="s">
        <v>712</v>
      </c>
      <c r="F30" s="592" t="s">
        <v>13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42446</v>
      </c>
      <c r="C31" s="694" t="s">
        <v>141</v>
      </c>
      <c r="D31" s="695" t="s">
        <v>713</v>
      </c>
      <c r="E31" s="696" t="s">
        <v>714</v>
      </c>
      <c r="F31" s="626" t="s">
        <v>14</v>
      </c>
      <c r="G31" s="632"/>
      <c r="H31" s="633"/>
      <c r="I31" s="633"/>
      <c r="J31" s="633"/>
      <c r="K31" s="633"/>
      <c r="L31" s="633"/>
      <c r="M31" s="633"/>
      <c r="N31" s="633"/>
      <c r="O31" s="633"/>
      <c r="P31" s="641"/>
      <c r="Q31" s="641"/>
      <c r="R31" s="641"/>
      <c r="S31" s="641"/>
      <c r="T31" s="641"/>
      <c r="U31" s="641"/>
      <c r="V31" s="641"/>
      <c r="W31" s="641"/>
      <c r="X31" s="642"/>
      <c r="Y31" s="697"/>
      <c r="AB31" s="834"/>
      <c r="AK31" s="603"/>
      <c r="AM31" s="603"/>
      <c r="AN31" s="604"/>
    </row>
    <row r="32" spans="1:40" s="591" customFormat="1" ht="16.149999999999999" customHeight="1" x14ac:dyDescent="0.5">
      <c r="A32" s="581">
        <v>26</v>
      </c>
      <c r="B32" s="582">
        <v>42453</v>
      </c>
      <c r="C32" s="583" t="s">
        <v>141</v>
      </c>
      <c r="D32" s="683" t="s">
        <v>715</v>
      </c>
      <c r="E32" s="684" t="s">
        <v>716</v>
      </c>
      <c r="F32" s="586" t="s">
        <v>15</v>
      </c>
      <c r="G32" s="685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42575</v>
      </c>
      <c r="C33" s="594" t="s">
        <v>141</v>
      </c>
      <c r="D33" s="686" t="s">
        <v>717</v>
      </c>
      <c r="E33" s="687" t="s">
        <v>718</v>
      </c>
      <c r="F33" s="592" t="s">
        <v>16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42578</v>
      </c>
      <c r="C34" s="594" t="s">
        <v>141</v>
      </c>
      <c r="D34" s="686" t="s">
        <v>719</v>
      </c>
      <c r="E34" s="687" t="s">
        <v>720</v>
      </c>
      <c r="F34" s="592" t="s">
        <v>17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44439</v>
      </c>
      <c r="C35" s="594" t="s">
        <v>141</v>
      </c>
      <c r="D35" s="686" t="s">
        <v>721</v>
      </c>
      <c r="E35" s="687" t="s">
        <v>722</v>
      </c>
      <c r="F35" s="592" t="s">
        <v>14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44440</v>
      </c>
      <c r="C36" s="628" t="s">
        <v>141</v>
      </c>
      <c r="D36" s="688" t="s">
        <v>723</v>
      </c>
      <c r="E36" s="689" t="s">
        <v>724</v>
      </c>
      <c r="F36" s="626" t="s">
        <v>15</v>
      </c>
      <c r="G36" s="632"/>
      <c r="H36" s="633"/>
      <c r="I36" s="633"/>
      <c r="J36" s="633"/>
      <c r="K36" s="633"/>
      <c r="L36" s="633"/>
      <c r="M36" s="633"/>
      <c r="N36" s="633"/>
      <c r="O36" s="633"/>
      <c r="P36" s="641"/>
      <c r="Q36" s="641"/>
      <c r="R36" s="641"/>
      <c r="S36" s="641"/>
      <c r="T36" s="641"/>
      <c r="U36" s="641"/>
      <c r="V36" s="641"/>
      <c r="W36" s="641"/>
      <c r="X36" s="642"/>
      <c r="Y36" s="697"/>
      <c r="AB36" s="834"/>
      <c r="AK36" s="603"/>
      <c r="AM36" s="603"/>
      <c r="AN36" s="604"/>
    </row>
    <row r="37" spans="1:40" s="591" customFormat="1" ht="16.149999999999999" customHeight="1" x14ac:dyDescent="0.5">
      <c r="A37" s="581">
        <v>31</v>
      </c>
      <c r="B37" s="582">
        <v>44441</v>
      </c>
      <c r="C37" s="618" t="s">
        <v>141</v>
      </c>
      <c r="D37" s="619" t="s">
        <v>725</v>
      </c>
      <c r="E37" s="620" t="s">
        <v>726</v>
      </c>
      <c r="F37" s="616" t="s">
        <v>16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B37" s="833"/>
    </row>
    <row r="38" spans="1:40" s="591" customFormat="1" ht="16.149999999999999" customHeight="1" x14ac:dyDescent="0.5">
      <c r="A38" s="592">
        <v>32</v>
      </c>
      <c r="B38" s="637">
        <v>44442</v>
      </c>
      <c r="C38" s="594" t="s">
        <v>141</v>
      </c>
      <c r="D38" s="595" t="s">
        <v>727</v>
      </c>
      <c r="E38" s="596" t="s">
        <v>728</v>
      </c>
      <c r="F38" s="592" t="s">
        <v>17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B38" s="833"/>
    </row>
    <row r="39" spans="1:40" s="591" customFormat="1" ht="16.149999999999999" customHeight="1" x14ac:dyDescent="0.5">
      <c r="A39" s="592">
        <v>33</v>
      </c>
      <c r="B39" s="776">
        <v>45119</v>
      </c>
      <c r="C39" s="777" t="s">
        <v>141</v>
      </c>
      <c r="D39" s="778" t="s">
        <v>1031</v>
      </c>
      <c r="E39" s="779" t="s">
        <v>1033</v>
      </c>
      <c r="F39" s="780" t="s">
        <v>13</v>
      </c>
      <c r="G39" s="906" t="s">
        <v>1019</v>
      </c>
      <c r="H39" s="869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776">
        <v>45120</v>
      </c>
      <c r="C40" s="777" t="s">
        <v>141</v>
      </c>
      <c r="D40" s="778" t="s">
        <v>1032</v>
      </c>
      <c r="E40" s="779" t="s">
        <v>1034</v>
      </c>
      <c r="F40" s="780" t="s">
        <v>16</v>
      </c>
      <c r="G40" s="889" t="s">
        <v>1019</v>
      </c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B40" s="834"/>
      <c r="AK40" s="603"/>
      <c r="AM40" s="603"/>
      <c r="AN40" s="604"/>
    </row>
    <row r="41" spans="1:40" s="591" customFormat="1" ht="16.149999999999999" customHeight="1" x14ac:dyDescent="0.5">
      <c r="A41" s="757"/>
      <c r="B41" s="758"/>
      <c r="C41" s="880"/>
      <c r="D41" s="881"/>
      <c r="E41" s="882"/>
      <c r="F41" s="883"/>
      <c r="G41" s="885"/>
      <c r="H41" s="884"/>
      <c r="I41" s="884"/>
      <c r="J41" s="698"/>
      <c r="K41" s="698"/>
      <c r="L41" s="698"/>
      <c r="M41" s="698"/>
      <c r="N41" s="698"/>
      <c r="O41" s="698"/>
      <c r="P41" s="699"/>
      <c r="Q41" s="699"/>
      <c r="R41" s="699"/>
      <c r="S41" s="699"/>
      <c r="T41" s="699"/>
      <c r="U41" s="699"/>
      <c r="V41" s="699"/>
      <c r="W41" s="699"/>
      <c r="X41" s="700"/>
      <c r="Y41" s="643"/>
      <c r="AB41" s="834"/>
      <c r="AK41" s="603"/>
      <c r="AM41" s="603"/>
      <c r="AN41" s="604"/>
    </row>
    <row r="42" spans="1:40" s="591" customFormat="1" ht="16.149999999999999" customHeight="1" x14ac:dyDescent="0.5">
      <c r="A42" s="865"/>
      <c r="B42" s="783"/>
      <c r="C42" s="782"/>
      <c r="D42" s="866"/>
      <c r="E42" s="867"/>
      <c r="F42" s="865"/>
      <c r="G42" s="870"/>
      <c r="H42" s="868"/>
      <c r="I42" s="635"/>
      <c r="J42" s="635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B42" s="834"/>
      <c r="AK42" s="603"/>
      <c r="AM42" s="603"/>
      <c r="AN42" s="604"/>
    </row>
    <row r="43" spans="1:40" s="591" customFormat="1" ht="16.149999999999999" customHeight="1" x14ac:dyDescent="0.5">
      <c r="A43" s="780"/>
      <c r="B43" s="776"/>
      <c r="C43" s="777"/>
      <c r="D43" s="778"/>
      <c r="E43" s="779"/>
      <c r="F43" s="780"/>
      <c r="G43" s="790"/>
      <c r="H43" s="869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B43" s="834"/>
      <c r="AE43" s="837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0"/>
      <c r="G44" s="762"/>
      <c r="H44" s="598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B44" s="834"/>
      <c r="AE44" s="837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4"/>
      <c r="G45" s="786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B45" s="834"/>
      <c r="AK45" s="603"/>
      <c r="AM45" s="603"/>
      <c r="AN45" s="604"/>
    </row>
    <row r="46" spans="1:40" s="591" customFormat="1" ht="16.149999999999999" customHeight="1" x14ac:dyDescent="0.5">
      <c r="A46" s="626"/>
      <c r="B46" s="647"/>
      <c r="C46" s="628"/>
      <c r="D46" s="629"/>
      <c r="E46" s="630"/>
      <c r="F46" s="626"/>
      <c r="G46" s="701"/>
      <c r="H46" s="633"/>
      <c r="I46" s="633"/>
      <c r="J46" s="633"/>
      <c r="K46" s="633"/>
      <c r="L46" s="633"/>
      <c r="M46" s="633"/>
      <c r="N46" s="633"/>
      <c r="O46" s="633"/>
      <c r="P46" s="641"/>
      <c r="Q46" s="641"/>
      <c r="R46" s="641"/>
      <c r="S46" s="641"/>
      <c r="T46" s="641"/>
      <c r="U46" s="641"/>
      <c r="V46" s="641"/>
      <c r="W46" s="641"/>
      <c r="X46" s="642"/>
      <c r="Y46" s="697"/>
      <c r="AB46" s="834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34</v>
      </c>
      <c r="F48" s="657" t="s">
        <v>6</v>
      </c>
      <c r="G48" s="661" t="s">
        <v>11</v>
      </c>
      <c r="H48" s="661"/>
      <c r="I48" s="655">
        <f>COUNTIF($C$7:$C$46,"ช")</f>
        <v>8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26</v>
      </c>
      <c r="P48" s="658"/>
      <c r="Q48" s="662" t="s">
        <v>8</v>
      </c>
      <c r="X48" s="658"/>
      <c r="Y48" s="658"/>
      <c r="AB48" s="833"/>
    </row>
    <row r="49" spans="1:28" s="591" customFormat="1" ht="16.5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B49" s="833"/>
    </row>
    <row r="50" spans="1:28" ht="16.5" hidden="1" customHeight="1" x14ac:dyDescent="0.5">
      <c r="A50" s="664"/>
      <c r="B50" s="665"/>
      <c r="C50" s="664"/>
      <c r="D50" s="425" t="s">
        <v>13</v>
      </c>
      <c r="E50" s="425">
        <f>COUNTIF($F$7:$F$46,"แดง")</f>
        <v>7</v>
      </c>
      <c r="F50" s="246"/>
      <c r="G50" s="246"/>
      <c r="H50" s="246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6.5" hidden="1" customHeight="1" x14ac:dyDescent="0.5">
      <c r="A51" s="664"/>
      <c r="B51" s="665"/>
      <c r="C51" s="664"/>
      <c r="D51" s="425" t="s">
        <v>14</v>
      </c>
      <c r="E51" s="425">
        <f>COUNTIF($F$7:$F$46,"เหลือง")</f>
        <v>5</v>
      </c>
      <c r="F51" s="246"/>
      <c r="G51" s="246"/>
      <c r="H51" s="246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6.5" hidden="1" customHeight="1" x14ac:dyDescent="0.5">
      <c r="A52" s="664"/>
      <c r="B52" s="665"/>
      <c r="C52" s="664"/>
      <c r="D52" s="425" t="s">
        <v>15</v>
      </c>
      <c r="E52" s="425">
        <f>COUNTIF($F$7:$F$46,"น้ำเงิน")</f>
        <v>8</v>
      </c>
      <c r="F52" s="246"/>
      <c r="G52" s="246"/>
      <c r="H52" s="246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6.5" hidden="1" customHeight="1" x14ac:dyDescent="0.5">
      <c r="A53" s="664"/>
      <c r="B53" s="665"/>
      <c r="C53" s="664"/>
      <c r="D53" s="425" t="s">
        <v>16</v>
      </c>
      <c r="E53" s="425">
        <f>COUNTIF($F$7:$F$46,"ม่วง")</f>
        <v>7</v>
      </c>
      <c r="F53" s="246"/>
      <c r="G53" s="246"/>
      <c r="H53" s="246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6.5" hidden="1" customHeight="1" x14ac:dyDescent="0.5">
      <c r="A54" s="664"/>
      <c r="B54" s="665"/>
      <c r="C54" s="664"/>
      <c r="D54" s="425" t="s">
        <v>17</v>
      </c>
      <c r="E54" s="425">
        <f>COUNTIF($F$7:$F$46,"ฟ้า")</f>
        <v>7</v>
      </c>
      <c r="F54" s="246"/>
      <c r="G54" s="246"/>
      <c r="H54" s="246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6.5" hidden="1" customHeight="1" x14ac:dyDescent="0.5">
      <c r="A55" s="664"/>
      <c r="B55" s="665"/>
      <c r="C55" s="664"/>
      <c r="D55" s="425" t="s">
        <v>5</v>
      </c>
      <c r="E55" s="425">
        <f>SUM(E50:E54)</f>
        <v>34</v>
      </c>
      <c r="F55" s="246"/>
      <c r="G55" s="246"/>
      <c r="H55" s="246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8" spans="1:28" ht="15" customHeight="1" x14ac:dyDescent="0.5">
      <c r="C58" s="603"/>
      <c r="D58" s="591"/>
      <c r="E58" s="591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2025-10-27T07:34:01Z</cp:lastPrinted>
  <dcterms:created xsi:type="dcterms:W3CDTF">2002-05-20T03:15:00Z</dcterms:created>
  <dcterms:modified xsi:type="dcterms:W3CDTF">2025-10-27T07:44:28Z</dcterms:modified>
</cp:coreProperties>
</file>