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ทะเบียน\Datamiles\ทำงาน\ผึ้ง งาน\รายชื่อนักเรียน(st)\2568\2-2568\"/>
    </mc:Choice>
  </mc:AlternateContent>
  <xr:revisionPtr revIDLastSave="0" documentId="13_ncr:1_{AFBDF991-C0C6-421C-A5E2-9EEAB226FA4A}" xr6:coauthVersionLast="47" xr6:coauthVersionMax="47" xr10:uidLastSave="{00000000-0000-0000-0000-000000000000}"/>
  <bookViews>
    <workbookView xWindow="-120" yWindow="-120" windowWidth="29040" windowHeight="15720" activeTab="12" xr2:uid="{00000000-000D-0000-FFFF-FFFF00000000}"/>
  </bookViews>
  <sheets>
    <sheet name="4-1" sheetId="31" r:id="rId1"/>
    <sheet name="4-2" sheetId="46" r:id="rId2"/>
    <sheet name="4-3" sheetId="47" r:id="rId3"/>
    <sheet name="4-4" sheetId="48" r:id="rId4"/>
    <sheet name="4-5" sheetId="49" r:id="rId5"/>
    <sheet name="4-6" sheetId="50" r:id="rId6"/>
    <sheet name="4-7" sheetId="51" r:id="rId7"/>
    <sheet name="4-8" sheetId="52" r:id="rId8"/>
    <sheet name="4-9" sheetId="53" r:id="rId9"/>
    <sheet name="4-10" sheetId="42" r:id="rId10"/>
    <sheet name="4-11" sheetId="43" r:id="rId11"/>
    <sheet name="4-12" sheetId="44" r:id="rId12"/>
    <sheet name="4-13" sheetId="55" r:id="rId13"/>
    <sheet name="4-14" sheetId="54" r:id="rId14"/>
    <sheet name="ยอด ม.4" sheetId="34" r:id="rId15"/>
  </sheets>
  <definedNames>
    <definedName name="_xlnm._FilterDatabase" localSheetId="0" hidden="1">'4-1'!$A$1:$X$48</definedName>
    <definedName name="_xlnm._FilterDatabase" localSheetId="9" hidden="1">'4-10'!$A$1:$V$48</definedName>
    <definedName name="_xlnm._FilterDatabase" localSheetId="10" hidden="1">'4-11'!$A$1:$W$48</definedName>
    <definedName name="_xlnm._FilterDatabase" localSheetId="11" hidden="1">'4-12'!$A$1:$X$44</definedName>
    <definedName name="_xlnm._FilterDatabase" localSheetId="12" hidden="1">'4-13'!$A$1:$Y$48</definedName>
    <definedName name="_xlnm._FilterDatabase" localSheetId="13" hidden="1">'4-14'!$A$1:$AS$38</definedName>
    <definedName name="_xlnm._FilterDatabase" localSheetId="1" hidden="1">'4-2'!$A$1:$Y$44</definedName>
    <definedName name="_xlnm._FilterDatabase" localSheetId="2" hidden="1">'4-3'!$A$1:$Y$38</definedName>
    <definedName name="_xlnm._FilterDatabase" localSheetId="3" hidden="1">'4-4'!$A$1:$Y$44</definedName>
    <definedName name="_xlnm._FilterDatabase" localSheetId="4" hidden="1">'4-5'!$A$1:$Y$48</definedName>
    <definedName name="_xlnm._FilterDatabase" localSheetId="5" hidden="1">'4-6'!$A$1:$Y$48</definedName>
    <definedName name="_xlnm._FilterDatabase" localSheetId="6" hidden="1">'4-7'!$A$1:$Y$48</definedName>
    <definedName name="_xlnm._FilterDatabase" localSheetId="7" hidden="1">'4-8'!$A$1:$Y$48</definedName>
    <definedName name="_xlnm._FilterDatabase" localSheetId="8" hidden="1">'4-9'!$A$1:$Y$48</definedName>
    <definedName name="_xlnm.Print_Area" localSheetId="0">'4-1'!$A$1:$X$60</definedName>
    <definedName name="_xlnm.Print_Area" localSheetId="9">'4-10'!$A$1:$V$59</definedName>
    <definedName name="_xlnm.Print_Area" localSheetId="10">'4-11'!$A$1:$W$58</definedName>
    <definedName name="_xlnm.Print_Area" localSheetId="11">'4-12'!$A$1:$X$60</definedName>
    <definedName name="_xlnm.Print_Area" localSheetId="12">'4-13'!$A$1:$Y$60</definedName>
    <definedName name="_xlnm.Print_Area" localSheetId="13">'4-14'!$A$1:$X$38</definedName>
    <definedName name="_xlnm.Print_Area" localSheetId="1">'4-2'!$A$1:$Y$61</definedName>
    <definedName name="_xlnm.Print_Area" localSheetId="2">'4-3'!$A$1:$Y$61</definedName>
    <definedName name="_xlnm.Print_Area" localSheetId="3">'4-4'!$A$1:$Y$61</definedName>
    <definedName name="_xlnm.Print_Area" localSheetId="4">'4-5'!$A$1:$Y$61</definedName>
    <definedName name="_xlnm.Print_Area" localSheetId="5">'4-6'!$A$1:$Y$60</definedName>
    <definedName name="_xlnm.Print_Area" localSheetId="6">'4-7'!$A$1:$Y$60</definedName>
    <definedName name="_xlnm.Print_Area" localSheetId="7">'4-8'!$A$1:$Y$60</definedName>
    <definedName name="_xlnm.Print_Area" localSheetId="8">'4-9'!$A$1:$Y$61</definedName>
  </definedNames>
  <calcPr calcId="191029"/>
</workbook>
</file>

<file path=xl/calcChain.xml><?xml version="1.0" encoding="utf-8"?>
<calcChain xmlns="http://schemas.openxmlformats.org/spreadsheetml/2006/main">
  <c r="O5" i="34" l="1"/>
  <c r="O6" i="34"/>
  <c r="O7" i="34"/>
  <c r="O9" i="34"/>
  <c r="O10" i="34"/>
  <c r="O11" i="34"/>
  <c r="O12" i="34"/>
  <c r="O14" i="34"/>
  <c r="O16" i="34"/>
  <c r="N5" i="34"/>
  <c r="N6" i="34"/>
  <c r="N7" i="34"/>
  <c r="N9" i="34"/>
  <c r="N10" i="34"/>
  <c r="N11" i="34"/>
  <c r="N12" i="34"/>
  <c r="N14" i="34"/>
  <c r="N16" i="34"/>
  <c r="M16" i="34"/>
  <c r="M14" i="34"/>
  <c r="M12" i="34"/>
  <c r="M11" i="34"/>
  <c r="M10" i="34"/>
  <c r="M9" i="34"/>
  <c r="M7" i="34"/>
  <c r="M6" i="34"/>
  <c r="M5" i="34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N48" i="42"/>
  <c r="H48" i="42"/>
  <c r="G53" i="43"/>
  <c r="G52" i="43"/>
  <c r="G51" i="43"/>
  <c r="R2" i="54"/>
  <c r="R1" i="54"/>
  <c r="E1" i="54"/>
  <c r="E39" i="54"/>
  <c r="E38" i="54"/>
  <c r="E37" i="54"/>
  <c r="E36" i="54"/>
  <c r="E35" i="54"/>
  <c r="L33" i="54"/>
  <c r="D30" i="34" s="1"/>
  <c r="N18" i="34" s="1"/>
  <c r="H33" i="54"/>
  <c r="C30" i="34" s="1"/>
  <c r="M18" i="34" s="1"/>
  <c r="G52" i="31"/>
  <c r="G51" i="31"/>
  <c r="G50" i="31"/>
  <c r="H50" i="42"/>
  <c r="G44" i="44"/>
  <c r="E30" i="34" l="1"/>
  <c r="O18" i="34" s="1"/>
  <c r="D33" i="54"/>
  <c r="E40" i="54"/>
  <c r="W4" i="52"/>
  <c r="W4" i="51"/>
  <c r="W4" i="55" l="1"/>
  <c r="G50" i="43"/>
  <c r="G54" i="43" s="1"/>
  <c r="I49" i="44"/>
  <c r="I48" i="44"/>
  <c r="I47" i="44"/>
  <c r="I46" i="44"/>
  <c r="I50" i="44" l="1"/>
  <c r="H53" i="42" l="1"/>
  <c r="H52" i="42"/>
  <c r="H51" i="42"/>
  <c r="H54" i="42" l="1"/>
  <c r="G53" i="31" l="1"/>
  <c r="G47" i="34"/>
  <c r="F46" i="34"/>
  <c r="A46" i="34"/>
  <c r="R2" i="55"/>
  <c r="R1" i="55"/>
  <c r="E54" i="55"/>
  <c r="E53" i="55"/>
  <c r="E52" i="55"/>
  <c r="E51" i="55"/>
  <c r="E50" i="55"/>
  <c r="O48" i="55"/>
  <c r="D28" i="34" s="1"/>
  <c r="N17" i="34" s="1"/>
  <c r="I48" i="55"/>
  <c r="E1" i="55"/>
  <c r="A48" i="34"/>
  <c r="F47" i="34"/>
  <c r="A47" i="34"/>
  <c r="F45" i="34"/>
  <c r="A45" i="34"/>
  <c r="F44" i="34"/>
  <c r="A44" i="34"/>
  <c r="F43" i="34"/>
  <c r="A43" i="34"/>
  <c r="F42" i="34"/>
  <c r="A42" i="34"/>
  <c r="F41" i="34"/>
  <c r="A41" i="34"/>
  <c r="F40" i="34"/>
  <c r="A40" i="34"/>
  <c r="F39" i="34"/>
  <c r="A39" i="34"/>
  <c r="F38" i="34"/>
  <c r="A38" i="34"/>
  <c r="F37" i="34"/>
  <c r="A37" i="34"/>
  <c r="F36" i="34"/>
  <c r="A36" i="34"/>
  <c r="F35" i="34"/>
  <c r="A35" i="34"/>
  <c r="F34" i="34"/>
  <c r="A34" i="34"/>
  <c r="U4" i="43"/>
  <c r="D46" i="34" l="1"/>
  <c r="E48" i="55"/>
  <c r="C28" i="34"/>
  <c r="M17" i="34" s="1"/>
  <c r="E55" i="55"/>
  <c r="E54" i="43"/>
  <c r="E53" i="43"/>
  <c r="E52" i="43"/>
  <c r="E51" i="43"/>
  <c r="E50" i="43"/>
  <c r="C46" i="34" l="1"/>
  <c r="E28" i="34"/>
  <c r="R2" i="53"/>
  <c r="E46" i="34" l="1"/>
  <c r="O17" i="34"/>
  <c r="C47" i="34"/>
  <c r="D47" i="34"/>
  <c r="D1" i="34"/>
  <c r="E1" i="44"/>
  <c r="E1" i="43"/>
  <c r="E1" i="42"/>
  <c r="E1" i="53"/>
  <c r="E1" i="52"/>
  <c r="E1" i="51"/>
  <c r="E1" i="50"/>
  <c r="E1" i="49"/>
  <c r="E1" i="48"/>
  <c r="E1" i="47"/>
  <c r="E1" i="46"/>
  <c r="V4" i="44"/>
  <c r="Q2" i="44"/>
  <c r="Q1" i="44"/>
  <c r="P2" i="43"/>
  <c r="P1" i="43"/>
  <c r="P2" i="42"/>
  <c r="P1" i="42"/>
  <c r="T4" i="42"/>
  <c r="W4" i="53"/>
  <c r="R1" i="53"/>
  <c r="R2" i="52"/>
  <c r="R1" i="52"/>
  <c r="R2" i="51"/>
  <c r="R1" i="51"/>
  <c r="W4" i="50"/>
  <c r="R2" i="50"/>
  <c r="R1" i="50"/>
  <c r="W4" i="49"/>
  <c r="R2" i="49"/>
  <c r="R1" i="49"/>
  <c r="W4" i="48"/>
  <c r="R2" i="48"/>
  <c r="R1" i="48"/>
  <c r="W4" i="47"/>
  <c r="R2" i="47"/>
  <c r="R1" i="47"/>
  <c r="W4" i="46"/>
  <c r="R2" i="46"/>
  <c r="R1" i="46"/>
  <c r="V4" i="31"/>
  <c r="Q2" i="31"/>
  <c r="Q1" i="31"/>
  <c r="E47" i="34" l="1"/>
  <c r="E54" i="42"/>
  <c r="E53" i="42"/>
  <c r="E52" i="42"/>
  <c r="E51" i="42"/>
  <c r="E50" i="42"/>
  <c r="I48" i="52" l="1"/>
  <c r="E50" i="52"/>
  <c r="E51" i="52"/>
  <c r="E52" i="52"/>
  <c r="E53" i="52"/>
  <c r="E54" i="52"/>
  <c r="E55" i="52" l="1"/>
  <c r="E50" i="44" l="1"/>
  <c r="E49" i="44"/>
  <c r="E48" i="44"/>
  <c r="E47" i="44"/>
  <c r="E46" i="44"/>
  <c r="E54" i="53"/>
  <c r="E53" i="53"/>
  <c r="E52" i="53"/>
  <c r="E51" i="53"/>
  <c r="E50" i="53"/>
  <c r="E54" i="51"/>
  <c r="E53" i="51"/>
  <c r="E52" i="51"/>
  <c r="E51" i="51"/>
  <c r="E50" i="51"/>
  <c r="E54" i="50"/>
  <c r="E53" i="50"/>
  <c r="E52" i="50"/>
  <c r="E51" i="50"/>
  <c r="E50" i="50"/>
  <c r="E54" i="49"/>
  <c r="E53" i="49"/>
  <c r="E52" i="49"/>
  <c r="E51" i="49"/>
  <c r="E50" i="49"/>
  <c r="E50" i="48"/>
  <c r="E49" i="48"/>
  <c r="E48" i="48"/>
  <c r="E47" i="48"/>
  <c r="E46" i="48"/>
  <c r="E44" i="47"/>
  <c r="E43" i="47"/>
  <c r="E42" i="47"/>
  <c r="E41" i="47"/>
  <c r="E40" i="47"/>
  <c r="E50" i="46"/>
  <c r="E49" i="46"/>
  <c r="E48" i="46"/>
  <c r="E47" i="46"/>
  <c r="E46" i="46"/>
  <c r="E54" i="31"/>
  <c r="E53" i="31"/>
  <c r="E52" i="31"/>
  <c r="E51" i="31"/>
  <c r="E50" i="31"/>
  <c r="H6" i="34" l="1"/>
  <c r="H10" i="34"/>
  <c r="H4" i="34"/>
  <c r="H8" i="34"/>
  <c r="H12" i="34"/>
  <c r="E55" i="49"/>
  <c r="E51" i="48"/>
  <c r="E55" i="50"/>
  <c r="E55" i="53"/>
  <c r="E55" i="43"/>
  <c r="E55" i="42"/>
  <c r="E51" i="44"/>
  <c r="E55" i="51"/>
  <c r="H14" i="34" l="1"/>
  <c r="E45" i="47"/>
  <c r="E51" i="46"/>
  <c r="I48" i="31"/>
  <c r="M44" i="44" l="1"/>
  <c r="C26" i="34"/>
  <c r="N48" i="43"/>
  <c r="D24" i="34" s="1"/>
  <c r="H48" i="43"/>
  <c r="C24" i="34" s="1"/>
  <c r="M15" i="34" s="1"/>
  <c r="D22" i="34"/>
  <c r="D43" i="34" s="1"/>
  <c r="C22" i="34"/>
  <c r="O48" i="53"/>
  <c r="D20" i="34" s="1"/>
  <c r="N13" i="34" s="1"/>
  <c r="I48" i="53"/>
  <c r="C20" i="34" s="1"/>
  <c r="M13" i="34" s="1"/>
  <c r="O48" i="52"/>
  <c r="C18" i="34"/>
  <c r="O48" i="51"/>
  <c r="D16" i="34" s="1"/>
  <c r="I48" i="51"/>
  <c r="C16" i="34" s="1"/>
  <c r="O48" i="50"/>
  <c r="D14" i="34" s="1"/>
  <c r="D39" i="34" s="1"/>
  <c r="I48" i="50"/>
  <c r="C14" i="34" s="1"/>
  <c r="O48" i="49"/>
  <c r="D12" i="34" s="1"/>
  <c r="D38" i="34" s="1"/>
  <c r="I48" i="49"/>
  <c r="O44" i="48"/>
  <c r="D10" i="34" s="1"/>
  <c r="I44" i="48"/>
  <c r="C10" i="34" s="1"/>
  <c r="M8" i="34" s="1"/>
  <c r="O38" i="47"/>
  <c r="D8" i="34" s="1"/>
  <c r="D36" i="34" s="1"/>
  <c r="I38" i="47"/>
  <c r="C8" i="34" s="1"/>
  <c r="O44" i="46"/>
  <c r="D6" i="34" s="1"/>
  <c r="I44" i="46"/>
  <c r="C6" i="34" s="1"/>
  <c r="O48" i="31"/>
  <c r="D44" i="34" l="1"/>
  <c r="N15" i="34"/>
  <c r="D37" i="34"/>
  <c r="N8" i="34"/>
  <c r="D42" i="34"/>
  <c r="D35" i="34"/>
  <c r="D40" i="34"/>
  <c r="C44" i="34"/>
  <c r="E24" i="34"/>
  <c r="C43" i="34"/>
  <c r="E22" i="34"/>
  <c r="E43" i="34" s="1"/>
  <c r="C42" i="34"/>
  <c r="E20" i="34"/>
  <c r="C41" i="34"/>
  <c r="C40" i="34"/>
  <c r="E16" i="34"/>
  <c r="C37" i="34"/>
  <c r="E10" i="34"/>
  <c r="O8" i="34" s="1"/>
  <c r="C35" i="34"/>
  <c r="E6" i="34"/>
  <c r="C39" i="34"/>
  <c r="E14" i="34"/>
  <c r="C36" i="34"/>
  <c r="E8" i="34"/>
  <c r="D26" i="34"/>
  <c r="D45" i="34" s="1"/>
  <c r="D18" i="34"/>
  <c r="E48" i="52"/>
  <c r="E44" i="46"/>
  <c r="E48" i="42"/>
  <c r="E48" i="53"/>
  <c r="D44" i="44"/>
  <c r="E44" i="48"/>
  <c r="E38" i="47"/>
  <c r="E48" i="49"/>
  <c r="E48" i="51"/>
  <c r="E48" i="50"/>
  <c r="E48" i="43"/>
  <c r="C12" i="34"/>
  <c r="D4" i="34"/>
  <c r="D34" i="34" s="1"/>
  <c r="E44" i="34" l="1"/>
  <c r="O15" i="34"/>
  <c r="E42" i="34"/>
  <c r="O13" i="34"/>
  <c r="D41" i="34"/>
  <c r="E18" i="34"/>
  <c r="E41" i="34" s="1"/>
  <c r="C38" i="34"/>
  <c r="E12" i="34"/>
  <c r="E38" i="34" s="1"/>
  <c r="C45" i="34"/>
  <c r="E26" i="34"/>
  <c r="E45" i="34" s="1"/>
  <c r="D32" i="34"/>
  <c r="D48" i="34" s="1"/>
  <c r="E40" i="34"/>
  <c r="E35" i="34"/>
  <c r="C4" i="34"/>
  <c r="E37" i="34"/>
  <c r="E55" i="31"/>
  <c r="E48" i="31"/>
  <c r="C34" i="34" l="1"/>
  <c r="E4" i="34"/>
  <c r="E34" i="34" s="1"/>
  <c r="C32" i="34"/>
  <c r="C48" i="34" s="1"/>
  <c r="E39" i="34"/>
  <c r="E36" i="34"/>
  <c r="E32" i="34" l="1"/>
  <c r="E48" i="34" s="1"/>
</calcChain>
</file>

<file path=xl/sharedStrings.xml><?xml version="1.0" encoding="utf-8"?>
<sst xmlns="http://schemas.openxmlformats.org/spreadsheetml/2006/main" count="3238" uniqueCount="1101">
  <si>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</si>
  <si>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</si>
  <si>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</si>
  <si>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</si>
  <si>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</si>
  <si>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</si>
  <si>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</si>
  <si>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</si>
  <si>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</si>
  <si>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</si>
  <si>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</si>
  <si>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</si>
  <si>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</si>
  <si>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</si>
  <si>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</si>
  <si>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</si>
  <si>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</si>
  <si>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</si>
  <si>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</si>
  <si>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</si>
  <si>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</si>
  <si>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</si>
  <si>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</si>
  <si>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ข้อมูล ณ  วันที่</t>
  </si>
  <si>
    <t>รวมนักเรียนทั้งหมด</t>
  </si>
  <si>
    <t xml:space="preserve">ครูที่ปรึกษาคนที่ 1 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</si>
  <si>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</si>
  <si>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แผนการเรียนวิทยาศาสตร์ - คณิตศาสตร์</t>
  </si>
  <si>
    <t>ม.4/1</t>
  </si>
  <si>
    <t>ม.4/2</t>
  </si>
  <si>
    <t>ม.4/3</t>
  </si>
  <si>
    <t>ม.4/4</t>
  </si>
  <si>
    <t>ม.4/5</t>
  </si>
  <si>
    <t>ม.4/6</t>
  </si>
  <si>
    <t>ม.4/7</t>
  </si>
  <si>
    <t>ม.4/8</t>
  </si>
  <si>
    <t>ม.4/9</t>
  </si>
  <si>
    <t>ม.4/10</t>
  </si>
  <si>
    <t>ม.4/11</t>
  </si>
  <si>
    <t>ม.4/12</t>
  </si>
  <si>
    <t xml:space="preserve">จำนวนนักเรียนชั้น ม.4  </t>
  </si>
  <si>
    <t>กลุ่มภาษา</t>
  </si>
  <si>
    <t>GIFTED</t>
  </si>
  <si>
    <t>นางสาวโสรยา  พัฒทวี</t>
  </si>
  <si>
    <t>นางนุจรี  มณีจันทร์</t>
  </si>
  <si>
    <t>นายนิคม  ทิศแก้ว</t>
  </si>
  <si>
    <t>นายทรงพล  คล้ายเพชร</t>
  </si>
  <si>
    <t>นางสาววรารัตน์  เมืองแมน</t>
  </si>
  <si>
    <t>หัวหน้าระดับ</t>
  </si>
  <si>
    <t xml:space="preserve">   (SURATTHANI  SCHOOL)</t>
  </si>
  <si>
    <t>ครูที่ปรึกษาคนที่ 2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</si>
  <si>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</si>
  <si>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</si>
  <si>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>ม.4/13</t>
  </si>
  <si>
    <t>นางสาวสุมนทิพย์  ทิพย์หนู</t>
  </si>
  <si>
    <t xml:space="preserve">      ชั้นมัธยมศึกษาปีที่ 4/1    </t>
  </si>
  <si>
    <t xml:space="preserve">      ชั้นมัธยมศึกษาปีที่ 4/2    </t>
  </si>
  <si>
    <t xml:space="preserve">      ชั้นมัธยมศึกษาปีที่ 4/3    </t>
  </si>
  <si>
    <t xml:space="preserve">      ชั้นมัธยมศึกษาปีที่ 4/4    </t>
  </si>
  <si>
    <t xml:space="preserve">    โรงเรียนสุราษฎร์ธานี</t>
  </si>
  <si>
    <t xml:space="preserve">      ชั้นมัธยมศึกษาปีที่ 4/5    </t>
  </si>
  <si>
    <t xml:space="preserve">      ชั้นมัธยมศึกษาปีที่ 4/6    </t>
  </si>
  <si>
    <t xml:space="preserve">      ชั้นมัธยมศึกษาปีที่ 4/7    </t>
  </si>
  <si>
    <t xml:space="preserve">      ชั้นมัธยมศึกษาปีที่ 4/8    </t>
  </si>
  <si>
    <t xml:space="preserve">      ชั้นมัธยมศึกษาปีที่ 4/9    </t>
  </si>
  <si>
    <t xml:space="preserve">      ชั้นมัธยมศึกษาปีที่ 4/10    </t>
  </si>
  <si>
    <t xml:space="preserve">      ชั้นมัธยมศึกษาปีที่ 4/11    </t>
  </si>
  <si>
    <t xml:space="preserve">      ชั้นมัธยมศึกษาปีที่ 4/12    </t>
  </si>
  <si>
    <t>แผนการเรียนศิลป์-คำนวณ</t>
  </si>
  <si>
    <t>รองหัวหน้าระดับฝ่ายกิจการฯ</t>
  </si>
  <si>
    <t>พักการเรียน</t>
  </si>
  <si>
    <t>นางสาวปัณณพร  โอมี</t>
  </si>
  <si>
    <t xml:space="preserve">โครงการห้องเรียนพิเศษวิทยาศาสตร์ คณิตศาสตร์ เทคโนโลยีและสิ่งแวดล้อม (SMTE) </t>
  </si>
  <si>
    <t>โครงการพัฒนาและส่งเสริมผู้มีความสามารถพิเศษด้านวิทยาศาสตร์และเทคโนโลยี (พสวท.สมทบ)</t>
  </si>
  <si>
    <t>โครงการส่งเสริมความสามารถพิเศษด้านภาษา / (Gifted)</t>
  </si>
  <si>
    <t>ญ</t>
  </si>
  <si>
    <t>โครงการส่งเสริมความสามารถด้านศิลปศาสตร์</t>
  </si>
  <si>
    <t>ม.4/14</t>
  </si>
  <si>
    <t>***พักการเรียน</t>
  </si>
  <si>
    <t>***นักเรียนแลกเปลี่ยน</t>
  </si>
  <si>
    <t xml:space="preserve">      ชั้นมัธยมศึกษาปีที่ 4/13    </t>
  </si>
  <si>
    <t>แผนการเรียนวิทยาศาสตร์ - คณิตศาสตร์ (วิทยาศาสตร์พลังสิบ)</t>
  </si>
  <si>
    <t>นายจิรัฏฐ์  เนียนเถ้อ</t>
  </si>
  <si>
    <t>ช</t>
  </si>
  <si>
    <t>อังกฤษ</t>
  </si>
  <si>
    <t>คณิต</t>
  </si>
  <si>
    <t>ไทย</t>
  </si>
  <si>
    <t>ชนิสรา</t>
  </si>
  <si>
    <t>สุระพร</t>
  </si>
  <si>
    <t>แผนการเรียนศิลป์-ภาษา</t>
  </si>
  <si>
    <t>จีน</t>
  </si>
  <si>
    <t>ฝรั่งเศส</t>
  </si>
  <si>
    <t>ญี่ปุ่น</t>
  </si>
  <si>
    <t>นายพฤติกรณ์ จะรา</t>
  </si>
  <si>
    <t>นายชาญณรงค์  ชูจิต</t>
  </si>
  <si>
    <t>..........-.............</t>
  </si>
  <si>
    <t xml:space="preserve">นางสาวไอยลดา  สอนมี  </t>
  </si>
  <si>
    <t xml:space="preserve">นางฐิติมา  คงคากุล  </t>
  </si>
  <si>
    <t xml:space="preserve">นางปัทมา  ทองถึง  </t>
  </si>
  <si>
    <t xml:space="preserve">นางอุทุมภรณ์ ชโลธร </t>
  </si>
  <si>
    <t xml:space="preserve">นางสาวเมธินี  ช่วยปลัด  </t>
  </si>
  <si>
    <t xml:space="preserve">นางยุวรัตน์  บุญทวีวัฒน์  </t>
  </si>
  <si>
    <t xml:space="preserve">นางสาวอัสวาณี  สามะ  </t>
  </si>
  <si>
    <t xml:space="preserve">นายวรพงศ์  สองเมือง  </t>
  </si>
  <si>
    <t xml:space="preserve">นางสาวธิดารัตน์  ทองสีนวล  </t>
  </si>
  <si>
    <t>คณพศ</t>
  </si>
  <si>
    <t>พุฒิพงศ์</t>
  </si>
  <si>
    <t>เวชเตง</t>
  </si>
  <si>
    <t>นพคุณ</t>
  </si>
  <si>
    <t>สิรภพ</t>
  </si>
  <si>
    <t>ธมนวรรณ</t>
  </si>
  <si>
    <t>สิรภัทร</t>
  </si>
  <si>
    <t>บุญมี</t>
  </si>
  <si>
    <t>พัทธนันท์</t>
  </si>
  <si>
    <t>เลขประจำตัวประชาชน</t>
  </si>
  <si>
    <t>สถานศึกษา</t>
  </si>
  <si>
    <t>ประเภทการรับ</t>
  </si>
  <si>
    <t>สุราษฎร์ธานี</t>
  </si>
  <si>
    <t>รอบ ม.3 เดิม</t>
  </si>
  <si>
    <t>เซนต์โยเซฟเกาะสมุย</t>
  </si>
  <si>
    <t>เทพมิตรศึกษา</t>
  </si>
  <si>
    <t>มอ.วิทยานุสรณ์ สุราษฎร์ธานี</t>
  </si>
  <si>
    <t>สุราษฎร์พิทยา</t>
  </si>
  <si>
    <t>ธิดาแม่พระ</t>
  </si>
  <si>
    <t>เดชพล</t>
  </si>
  <si>
    <t>นาคขวัญ</t>
  </si>
  <si>
    <t>ธีทัต</t>
  </si>
  <si>
    <t>นพรัตน์</t>
  </si>
  <si>
    <t>พชรพล</t>
  </si>
  <si>
    <t>กระจะจ่าง</t>
  </si>
  <si>
    <t>พินิจอักษร</t>
  </si>
  <si>
    <t>อธิพัชร์</t>
  </si>
  <si>
    <t>ยังวนิชเศรษฐ</t>
  </si>
  <si>
    <t>อารักษ์</t>
  </si>
  <si>
    <t>เนียมสุวรรณ</t>
  </si>
  <si>
    <t>ถาปนิก</t>
  </si>
  <si>
    <t>นวลทอง</t>
  </si>
  <si>
    <t>วรพล</t>
  </si>
  <si>
    <t>เพชระ</t>
  </si>
  <si>
    <t>กฤษณพงศ์</t>
  </si>
  <si>
    <t>กรีน</t>
  </si>
  <si>
    <t>ศรรวริศ</t>
  </si>
  <si>
    <t>ขนานสุข</t>
  </si>
  <si>
    <t>สิทธิพัฒน์</t>
  </si>
  <si>
    <t>ใจเสมอ</t>
  </si>
  <si>
    <t>หวังมุทิตากุล</t>
  </si>
  <si>
    <t>ปิยนัยน์</t>
  </si>
  <si>
    <t>วงษ์ประยูร</t>
  </si>
  <si>
    <t>พงศ์จินัน</t>
  </si>
  <si>
    <t>ว่องเจริญโชค</t>
  </si>
  <si>
    <t>วชิรวิชญ์</t>
  </si>
  <si>
    <t>ตั้งนรกุล</t>
  </si>
  <si>
    <t>ปวริศา</t>
  </si>
  <si>
    <t>กลัดทอง</t>
  </si>
  <si>
    <t>กัญญณัท</t>
  </si>
  <si>
    <t>อินทคง</t>
  </si>
  <si>
    <t>จิดาภา</t>
  </si>
  <si>
    <t>ลาขุมเหล็ก</t>
  </si>
  <si>
    <t>พรปวีณ์</t>
  </si>
  <si>
    <t>สุวภัทร</t>
  </si>
  <si>
    <t>บุญมา</t>
  </si>
  <si>
    <t>กวิษรา</t>
  </si>
  <si>
    <t>กุมภกาญจน์</t>
  </si>
  <si>
    <t>ปุณญดา</t>
  </si>
  <si>
    <t>ตั้งตรงสุนทร</t>
  </si>
  <si>
    <t>โอนอ่อน</t>
  </si>
  <si>
    <t>จิตติพัฒน์</t>
  </si>
  <si>
    <t>พิกุลทอง</t>
  </si>
  <si>
    <t>ณัฐศศิญา</t>
  </si>
  <si>
    <t>หมานมา</t>
  </si>
  <si>
    <t>พนิตตา</t>
  </si>
  <si>
    <t>วุฒิพงศ์</t>
  </si>
  <si>
    <t>สุทธิดา</t>
  </si>
  <si>
    <t>จิตต์สุภาพ</t>
  </si>
  <si>
    <t>วรปภัส</t>
  </si>
  <si>
    <t>ว่องสกุล</t>
  </si>
  <si>
    <t>วรีวรรณ</t>
  </si>
  <si>
    <t>ติณณา</t>
  </si>
  <si>
    <t>คงปาน</t>
  </si>
  <si>
    <t>ธรรศญา</t>
  </si>
  <si>
    <t>เทศนา</t>
  </si>
  <si>
    <t>ปริชชญาภา</t>
  </si>
  <si>
    <t>แสงสี</t>
  </si>
  <si>
    <t>พิมพ์ลภัส</t>
  </si>
  <si>
    <t>บุญนาถ</t>
  </si>
  <si>
    <t>มอ.วิทยานุสรณ์</t>
  </si>
  <si>
    <t>กรณ์</t>
  </si>
  <si>
    <t>วิริยะตั้งสกุล</t>
  </si>
  <si>
    <t>ชินาธิป</t>
  </si>
  <si>
    <t>ตะเภาน้อย</t>
  </si>
  <si>
    <t>ธนกฤต</t>
  </si>
  <si>
    <t>ไชยสิทธิ์</t>
  </si>
  <si>
    <t>ธนากร</t>
  </si>
  <si>
    <t>เริงวิทย์</t>
  </si>
  <si>
    <t>นภทีป์</t>
  </si>
  <si>
    <t>ปานเมือง</t>
  </si>
  <si>
    <t>นัทธพงศ์</t>
  </si>
  <si>
    <t>สิงหะ</t>
  </si>
  <si>
    <t>พัทธดนย์</t>
  </si>
  <si>
    <t>วิมลพันธุ์</t>
  </si>
  <si>
    <t>ศุภวิชญ์</t>
  </si>
  <si>
    <t>พัฒนประดิษฐ์</t>
  </si>
  <si>
    <t>สุวิจักขณ์</t>
  </si>
  <si>
    <t>แสงเกื้อหนุน</t>
  </si>
  <si>
    <t>ชวกร</t>
  </si>
  <si>
    <t>ชัยนิวัฒนา</t>
  </si>
  <si>
    <t>ปุณณพัฒน์</t>
  </si>
  <si>
    <t>พาพล</t>
  </si>
  <si>
    <t>วิริทธิ์พล</t>
  </si>
  <si>
    <t>ภู่ทอง</t>
  </si>
  <si>
    <t>คิดคม</t>
  </si>
  <si>
    <t>นาคทุ่งเตา</t>
  </si>
  <si>
    <t>เเพละออง</t>
  </si>
  <si>
    <t>วรรณวัฒน์</t>
  </si>
  <si>
    <t>วรรณดี</t>
  </si>
  <si>
    <t>กฤษฎ์สรณัท</t>
  </si>
  <si>
    <t>จิตมุ่ง</t>
  </si>
  <si>
    <t>วรรณกร</t>
  </si>
  <si>
    <t>วิริยะพิทักษ์</t>
  </si>
  <si>
    <t>พงศกร</t>
  </si>
  <si>
    <t>ชัยสวัสดิ์</t>
  </si>
  <si>
    <t>ทวิร์ธัมม์</t>
  </si>
  <si>
    <t>ธรรมนิยม</t>
  </si>
  <si>
    <t>จวนใหม่</t>
  </si>
  <si>
    <t>เศรษฐวิชญ์</t>
  </si>
  <si>
    <t>ริยาพันธ์</t>
  </si>
  <si>
    <t>อนุพันธุ์</t>
  </si>
  <si>
    <t>วันเซ่ง</t>
  </si>
  <si>
    <t>นันท์นภัส</t>
  </si>
  <si>
    <t>หทัยวสีวงศ์</t>
  </si>
  <si>
    <t>นันท์ลินี</t>
  </si>
  <si>
    <t>จันทร์อินทร์</t>
  </si>
  <si>
    <t>ปุญญาดา</t>
  </si>
  <si>
    <t>เชื้อพราหมณ์</t>
  </si>
  <si>
    <t>เพชรศรี</t>
  </si>
  <si>
    <t>ชลิดา</t>
  </si>
  <si>
    <t>กังวานธรรม</t>
  </si>
  <si>
    <t>นลิน</t>
  </si>
  <si>
    <t>บุญชัย</t>
  </si>
  <si>
    <t>อุบลสถิตย์</t>
  </si>
  <si>
    <t>สุชัญญา</t>
  </si>
  <si>
    <t>คงพยัคฆ์</t>
  </si>
  <si>
    <t>ท่าชนะ</t>
  </si>
  <si>
    <t>ภูเก็ตวิทยาลัย</t>
  </si>
  <si>
    <t>ณัสธร</t>
  </si>
  <si>
    <t>รัชชะ</t>
  </si>
  <si>
    <t>ปรินทร</t>
  </si>
  <si>
    <t>เนื่องเกตุ</t>
  </si>
  <si>
    <t>วุฒิชัย</t>
  </si>
  <si>
    <t>อินทชุ่ม</t>
  </si>
  <si>
    <t>กฤติน</t>
  </si>
  <si>
    <t>เพ็งหอม</t>
  </si>
  <si>
    <t>กิตติโชค</t>
  </si>
  <si>
    <t>ไทยดำ</t>
  </si>
  <si>
    <t>ภฬิฬฏะ</t>
  </si>
  <si>
    <t>แสงเพ็ง</t>
  </si>
  <si>
    <t>ธเนศเหมรัศมิ์</t>
  </si>
  <si>
    <t>ณัฎฐ์ธนัน</t>
  </si>
  <si>
    <t>ศรีสุวรรณ</t>
  </si>
  <si>
    <t>ณัชพล</t>
  </si>
  <si>
    <t>แซ่จิว</t>
  </si>
  <si>
    <t>ถิ่นชาญ</t>
  </si>
  <si>
    <t>นภ</t>
  </si>
  <si>
    <t>ทองพัฒน์</t>
  </si>
  <si>
    <t>ป.โท</t>
  </si>
  <si>
    <t>วิเศษ</t>
  </si>
  <si>
    <t>ปัณณวิชญ์</t>
  </si>
  <si>
    <t>อุไรโรจน์</t>
  </si>
  <si>
    <t>ภูมิพัฒน์</t>
  </si>
  <si>
    <t>วงศ์คช</t>
  </si>
  <si>
    <t>ปพิชญา</t>
  </si>
  <si>
    <t>สุนธารักษ์</t>
  </si>
  <si>
    <t>ศินัญญา</t>
  </si>
  <si>
    <t>พินลานทุ่ม</t>
  </si>
  <si>
    <t>อรณิชชา</t>
  </si>
  <si>
    <t>โชคชัยกวิน</t>
  </si>
  <si>
    <t>ธนัญชนก</t>
  </si>
  <si>
    <t>มากแก้ว</t>
  </si>
  <si>
    <t>เพชรมณี</t>
  </si>
  <si>
    <t>ภิรัญญา</t>
  </si>
  <si>
    <t>โอมณี</t>
  </si>
  <si>
    <t>ฐิติชญา</t>
  </si>
  <si>
    <t>ประยูรบุตร</t>
  </si>
  <si>
    <t>ธีวัลย์นัฐ</t>
  </si>
  <si>
    <t>แก้วพิชัย</t>
  </si>
  <si>
    <t>ศรีสวัสดิ์</t>
  </si>
  <si>
    <t>พรวรินทร์</t>
  </si>
  <si>
    <t>พิริเยศยางกูร</t>
  </si>
  <si>
    <t>วีรสา</t>
  </si>
  <si>
    <t>จันทร์ทอง</t>
  </si>
  <si>
    <t>ฐายิกา</t>
  </si>
  <si>
    <t>จิตราภิรมย์</t>
  </si>
  <si>
    <t>ปานชีวา</t>
  </si>
  <si>
    <t>สุทธิรักษ์</t>
  </si>
  <si>
    <t>พิมพ์วลี</t>
  </si>
  <si>
    <t>เทียมประทีป</t>
  </si>
  <si>
    <t>ภัทรภร</t>
  </si>
  <si>
    <t>แซ่เล้า</t>
  </si>
  <si>
    <t>ภัทรฤทัย</t>
  </si>
  <si>
    <t>บุญญภัทร</t>
  </si>
  <si>
    <t>ศุภิสรา</t>
  </si>
  <si>
    <t>ตรีสิริเกษม</t>
  </si>
  <si>
    <t>ธมน</t>
  </si>
  <si>
    <t>กาญจนรัตน์</t>
  </si>
  <si>
    <t>จิณวรัชยา</t>
  </si>
  <si>
    <t>จันทร์ประเสริฐ</t>
  </si>
  <si>
    <t>ณัฐณิชาพร</t>
  </si>
  <si>
    <t>ขาวเรือง</t>
  </si>
  <si>
    <t>นภัส</t>
  </si>
  <si>
    <t>ศิรินุพงค์</t>
  </si>
  <si>
    <t>ยอดดนตรี</t>
  </si>
  <si>
    <t>เทศบาล ๕ เทศบาลนครสุราษฎร์ธานี</t>
  </si>
  <si>
    <t>กาญจนาภิเษกวิทยาลัย สุราษฎร์ธานี</t>
  </si>
  <si>
    <t>ไชยาวิทยา</t>
  </si>
  <si>
    <t>วิทยาศาสตร์จุฬาภรณ์ราชวิทยาลัย นครศรีธรรมราช</t>
  </si>
  <si>
    <t>เจริญศักดิ์</t>
  </si>
  <si>
    <t>เดิมโรย</t>
  </si>
  <si>
    <t>กรวิชญ์</t>
  </si>
  <si>
    <t>จิโนวัฒน์</t>
  </si>
  <si>
    <t>ทองปาน</t>
  </si>
  <si>
    <t>ณพรรธ</t>
  </si>
  <si>
    <t>เจริญรุจิทรัพย์</t>
  </si>
  <si>
    <t>ณัฐชนน</t>
  </si>
  <si>
    <t>ผลเจริญ</t>
  </si>
  <si>
    <t>วงศธร</t>
  </si>
  <si>
    <t>ทีปะปาล</t>
  </si>
  <si>
    <t>ศุภกร</t>
  </si>
  <si>
    <t>นิกาหลี</t>
  </si>
  <si>
    <t>ณัฏฐ์ณยศ</t>
  </si>
  <si>
    <t>พัฒนเชียร</t>
  </si>
  <si>
    <t>ตรีวิชญ์</t>
  </si>
  <si>
    <t>สุจีรพันธ์</t>
  </si>
  <si>
    <t>อักขราภรณ์</t>
  </si>
  <si>
    <t>อดิศัย</t>
  </si>
  <si>
    <t>พฤกษ์สุวัฒน์</t>
  </si>
  <si>
    <t>กรกฤต</t>
  </si>
  <si>
    <t>สุขภัคพงศ์</t>
  </si>
  <si>
    <t>ศักดินนท์</t>
  </si>
  <si>
    <t>วงค์ถาวร</t>
  </si>
  <si>
    <t>ฉัตรทอง</t>
  </si>
  <si>
    <t>ชวัลวิทย์</t>
  </si>
  <si>
    <t>ปาละคเชนทร์</t>
  </si>
  <si>
    <t>ฐิติวัชร</t>
  </si>
  <si>
    <t>ศรีแก้ว</t>
  </si>
  <si>
    <t>ฑีฆายุพัฒน์</t>
  </si>
  <si>
    <t>นวลไทย</t>
  </si>
  <si>
    <t>ปองคุณ</t>
  </si>
  <si>
    <t>สุมาลัย</t>
  </si>
  <si>
    <t>ฟาดิล</t>
  </si>
  <si>
    <t>เกษา</t>
  </si>
  <si>
    <t>ภูตะวัน</t>
  </si>
  <si>
    <t>หิมทอง</t>
  </si>
  <si>
    <t>รอดแก้ว</t>
  </si>
  <si>
    <t>จงกล</t>
  </si>
  <si>
    <t>วิชัยดิษฐ</t>
  </si>
  <si>
    <t>จารวี</t>
  </si>
  <si>
    <t>ฤทธิ์ภู่</t>
  </si>
  <si>
    <t>สุขสนิท</t>
  </si>
  <si>
    <t>รสริน</t>
  </si>
  <si>
    <t>ช่วยอยู่</t>
  </si>
  <si>
    <t>กนกภรณ์</t>
  </si>
  <si>
    <t>เพ็ชญไพศิษฎ์</t>
  </si>
  <si>
    <t>กานต์พิชชา</t>
  </si>
  <si>
    <t>เพชรสถิตย์</t>
  </si>
  <si>
    <t>ภัณฑิลา</t>
  </si>
  <si>
    <t>ปาณะบุตร</t>
  </si>
  <si>
    <t>สุประวีณ์</t>
  </si>
  <si>
    <t>พรหมวิเศษ</t>
  </si>
  <si>
    <t>ชัชฎาภรณ์</t>
  </si>
  <si>
    <t>ช่วงชูศรี</t>
  </si>
  <si>
    <t>พิชญธิดา</t>
  </si>
  <si>
    <t>ฤกษ์อ่อน</t>
  </si>
  <si>
    <t>ปุณยาภรณ์</t>
  </si>
  <si>
    <t>หนูเขียว</t>
  </si>
  <si>
    <t>นัทธ์ชนัน</t>
  </si>
  <si>
    <t>พัฒนศักดิ์</t>
  </si>
  <si>
    <t>แพรวชญาน์</t>
  </si>
  <si>
    <t>พรหมมากร</t>
  </si>
  <si>
    <t>ชนัญธิดา</t>
  </si>
  <si>
    <t>ฤกษ์ดี</t>
  </si>
  <si>
    <t>ชาคริยา</t>
  </si>
  <si>
    <t>ทองสุวรรณ</t>
  </si>
  <si>
    <t>อริชยา</t>
  </si>
  <si>
    <t>สุบรรณ์</t>
  </si>
  <si>
    <t>นิชาภา</t>
  </si>
  <si>
    <t>กรีไกรนุช</t>
  </si>
  <si>
    <t>กันยาวีร์</t>
  </si>
  <si>
    <t>ศรีไชย</t>
  </si>
  <si>
    <t>ชนันญา</t>
  </si>
  <si>
    <t>คงเมคา</t>
  </si>
  <si>
    <t>บ้านนาวิทยาคม</t>
  </si>
  <si>
    <t>บ้านตาขุนวิทยา</t>
  </si>
  <si>
    <t>สุราษฎร์ธานี ๒</t>
  </si>
  <si>
    <t>เมืองสุราษฎร์ธานี</t>
  </si>
  <si>
    <t>เตรียมอุดมศึกษาพัฒนาการ สุราษฎร์ธานี</t>
  </si>
  <si>
    <t>อุปถัมภ์วิทยาพนม</t>
  </si>
  <si>
    <t>พระแสงวิทยา</t>
  </si>
  <si>
    <t>กษิดิ์เดช</t>
  </si>
  <si>
    <t>คงแก้ว</t>
  </si>
  <si>
    <t>ฑาลธีร์</t>
  </si>
  <si>
    <t>เพชรศิริ</t>
  </si>
  <si>
    <t>เมธังกร</t>
  </si>
  <si>
    <t>โสภา</t>
  </si>
  <si>
    <t>ยศกร</t>
  </si>
  <si>
    <t>ทับทิมทอง</t>
  </si>
  <si>
    <t>อัครวินท์</t>
  </si>
  <si>
    <t>สัมพัชนี</t>
  </si>
  <si>
    <t>แจ่มสะอาด</t>
  </si>
  <si>
    <t>ศิ</t>
  </si>
  <si>
    <t>ศิริตะโร</t>
  </si>
  <si>
    <t>ก่อศักดิ์</t>
  </si>
  <si>
    <t>คงศักดิ์</t>
  </si>
  <si>
    <t>พรหมสวาท</t>
  </si>
  <si>
    <t>อดิศร</t>
  </si>
  <si>
    <t>สันโดด</t>
  </si>
  <si>
    <t>อัจฉริยะ</t>
  </si>
  <si>
    <t>เคารพรัตน์</t>
  </si>
  <si>
    <t>ณภัทร</t>
  </si>
  <si>
    <t>ไพบูลย์</t>
  </si>
  <si>
    <t>ณฐมงคล</t>
  </si>
  <si>
    <t>นิลสาย</t>
  </si>
  <si>
    <t>พีรพล</t>
  </si>
  <si>
    <t>พัคค์สุนทร</t>
  </si>
  <si>
    <t>ภูวดินทร์</t>
  </si>
  <si>
    <t>ไกรเดช</t>
  </si>
  <si>
    <t>เฉลิมพล</t>
  </si>
  <si>
    <t>บัวมี</t>
  </si>
  <si>
    <t>ณัฏชนน</t>
  </si>
  <si>
    <t>สมภักดิ์</t>
  </si>
  <si>
    <t>ธนกร</t>
  </si>
  <si>
    <t>บุณเกื้อ</t>
  </si>
  <si>
    <t>รัตนภูมี</t>
  </si>
  <si>
    <t>ปัญญา</t>
  </si>
  <si>
    <t>อินทรวารี</t>
  </si>
  <si>
    <t>พาขวัญ</t>
  </si>
  <si>
    <t>คงชนะ</t>
  </si>
  <si>
    <t>ณัฐนรี</t>
  </si>
  <si>
    <t>รอดทิม</t>
  </si>
  <si>
    <t>เขมินทรา</t>
  </si>
  <si>
    <t>ขาวนิ่ม</t>
  </si>
  <si>
    <t>รักษณาลี</t>
  </si>
  <si>
    <t>วิชญวิศิษฏ์ชล</t>
  </si>
  <si>
    <t>ธนัญญา</t>
  </si>
  <si>
    <t>สิทธา</t>
  </si>
  <si>
    <t>ธนาภา</t>
  </si>
  <si>
    <t>ชีวนันทพร</t>
  </si>
  <si>
    <t>ชัญญา</t>
  </si>
  <si>
    <t>ดุจฟ้าใส</t>
  </si>
  <si>
    <t>ธานีรัตน์</t>
  </si>
  <si>
    <t>ร่าหมาน</t>
  </si>
  <si>
    <t>วริศรา</t>
  </si>
  <si>
    <t>คงปลอด</t>
  </si>
  <si>
    <t>ศตพร</t>
  </si>
  <si>
    <t>เกื้อหนุน</t>
  </si>
  <si>
    <t>กฤติยาณี</t>
  </si>
  <si>
    <t>วารีเพชร</t>
  </si>
  <si>
    <t>สุขุมาภรณ์</t>
  </si>
  <si>
    <t>สุขสวัสดิ์</t>
  </si>
  <si>
    <t>ณภาภัช</t>
  </si>
  <si>
    <t>อู่วณิชย์กุล</t>
  </si>
  <si>
    <t>วริษฎา</t>
  </si>
  <si>
    <t>เวฬุธนราชิน</t>
  </si>
  <si>
    <t>ณิชนันทน์</t>
  </si>
  <si>
    <t>พันธุ์สถิตย์วงศ์</t>
  </si>
  <si>
    <t>ณัฐชา</t>
  </si>
  <si>
    <t>อนุจันทร์</t>
  </si>
  <si>
    <t>ธมลวรรณ</t>
  </si>
  <si>
    <t>จิตรจง</t>
  </si>
  <si>
    <t>สิริวรรณ</t>
  </si>
  <si>
    <t>จงไกรจักร</t>
  </si>
  <si>
    <t>สุภาพร</t>
  </si>
  <si>
    <t>บุญพลู</t>
  </si>
  <si>
    <t>พุนพินพิทยาคม</t>
  </si>
  <si>
    <t>เทศบาล ๑ (แตงอ่อนเผดิมวิทยา)</t>
  </si>
  <si>
    <t>กิตติพัศ</t>
  </si>
  <si>
    <t>รอดมา</t>
  </si>
  <si>
    <t>ปองพล</t>
  </si>
  <si>
    <t>ธรรมรงค์</t>
  </si>
  <si>
    <t>แสงสว่าง</t>
  </si>
  <si>
    <t>ธฤนห์</t>
  </si>
  <si>
    <t>ศรีประดิษฐ์</t>
  </si>
  <si>
    <t>ธรรมทีปกุล</t>
  </si>
  <si>
    <t>พิชาญ</t>
  </si>
  <si>
    <t>โปเซ่ง</t>
  </si>
  <si>
    <t>กันตภณ</t>
  </si>
  <si>
    <t>สุวรรณคง</t>
  </si>
  <si>
    <t>ธฤษณุ</t>
  </si>
  <si>
    <t>จันทร์เจริญ</t>
  </si>
  <si>
    <t>ศักรนันทน์</t>
  </si>
  <si>
    <t>พรหมเมือง</t>
  </si>
  <si>
    <t>ศิวัช</t>
  </si>
  <si>
    <t>ชูโฉม</t>
  </si>
  <si>
    <t>จักรภัทร</t>
  </si>
  <si>
    <t>ตั้งแก้ว</t>
  </si>
  <si>
    <t>ลิ้มวิชิต</t>
  </si>
  <si>
    <t>พัชรพล</t>
  </si>
  <si>
    <t>แสงทอง</t>
  </si>
  <si>
    <t>ก่อทรัพย์</t>
  </si>
  <si>
    <t>ภูริวิมลชัย</t>
  </si>
  <si>
    <t>อินทร์ท่าฉาง</t>
  </si>
  <si>
    <t>ติณห์ภัทร</t>
  </si>
  <si>
    <t>อินทร์แก้ว</t>
  </si>
  <si>
    <t>อัมฤตานนท์</t>
  </si>
  <si>
    <t>ปริญวัฒน์ โลแกน</t>
  </si>
  <si>
    <t>อิศรางกูร ณ อยุธยา</t>
  </si>
  <si>
    <t>เปรม</t>
  </si>
  <si>
    <t>พีรพงศ์</t>
  </si>
  <si>
    <t>ศึกเสือ</t>
  </si>
  <si>
    <t>ภัคพล</t>
  </si>
  <si>
    <t>เลิศไกร</t>
  </si>
  <si>
    <t>วรันธร</t>
  </si>
  <si>
    <t>ดอกไม้เทศ</t>
  </si>
  <si>
    <t>ธนิษฐาพร</t>
  </si>
  <si>
    <t>บุญธรรม</t>
  </si>
  <si>
    <t>ปริญญดา</t>
  </si>
  <si>
    <t>อำลอย</t>
  </si>
  <si>
    <t>ปาณิดา</t>
  </si>
  <si>
    <t>วงศ์สิงห์</t>
  </si>
  <si>
    <t>ปุญญิศา</t>
  </si>
  <si>
    <t>เรือนแก้ว</t>
  </si>
  <si>
    <t>ชุติกาญจน์</t>
  </si>
  <si>
    <t>คงชาตรี</t>
  </si>
  <si>
    <t>ณัฏฐณิชา</t>
  </si>
  <si>
    <t>แกล้วกล้า</t>
  </si>
  <si>
    <t>ณัฐณิชา</t>
  </si>
  <si>
    <t>สมจันทร์</t>
  </si>
  <si>
    <t>ปริยากร</t>
  </si>
  <si>
    <t>อุปการแก้ว</t>
  </si>
  <si>
    <t>มนัสนันท์</t>
  </si>
  <si>
    <t>ซื่อสัตย์</t>
  </si>
  <si>
    <t>พิมลดา</t>
  </si>
  <si>
    <t>น้อยมา</t>
  </si>
  <si>
    <t>เอมิกา</t>
  </si>
  <si>
    <t>ท่าชี</t>
  </si>
  <si>
    <t>ศุภาพิชญ์</t>
  </si>
  <si>
    <t>ลิสวัสดิ์</t>
  </si>
  <si>
    <t>จิตณัฐดา</t>
  </si>
  <si>
    <t>อินทสุวรรณโณ</t>
  </si>
  <si>
    <t>ชลธิดา</t>
  </si>
  <si>
    <t>สิรินทร์</t>
  </si>
  <si>
    <t>ณัฐชานันท์</t>
  </si>
  <si>
    <t>สุขจันทร์</t>
  </si>
  <si>
    <t>ลภัสรดา</t>
  </si>
  <si>
    <t>คงแย้ม</t>
  </si>
  <si>
    <t>สาธิตเทศบาลเมืองราชบุรี</t>
  </si>
  <si>
    <t>บางสวรรค์วิทยาคม</t>
  </si>
  <si>
    <t>หาดใหญ่วิทยาลัยสมบูรณ์กุลกันยา</t>
  </si>
  <si>
    <t>สาธิตมหาวิทยาลัยทักษิณ ฝ่ายมัธยม</t>
  </si>
  <si>
    <t>ดีบุกพังงาวิทยายน</t>
  </si>
  <si>
    <t>เตชิต</t>
  </si>
  <si>
    <t>จงจิตต์</t>
  </si>
  <si>
    <t>กันตวิชญ์</t>
  </si>
  <si>
    <t>ชูแก้ว</t>
  </si>
  <si>
    <t>เบ้าทอง</t>
  </si>
  <si>
    <t>กิตติธัช</t>
  </si>
  <si>
    <t>เหล่าพราหมณ์</t>
  </si>
  <si>
    <t>กันตินันท์</t>
  </si>
  <si>
    <t>เกิดสมบัติ</t>
  </si>
  <si>
    <t>ธีรเมธ</t>
  </si>
  <si>
    <t>เกตุเพชร</t>
  </si>
  <si>
    <t>ณัฐกิตติ์</t>
  </si>
  <si>
    <t>ภิญโญ</t>
  </si>
  <si>
    <t>จันทรัตน์</t>
  </si>
  <si>
    <t>ปัณณวัฒน์</t>
  </si>
  <si>
    <t>วัฏิสุ</t>
  </si>
  <si>
    <t>กฤษฎา</t>
  </si>
  <si>
    <t>ทรัพย์ประเสริฐ</t>
  </si>
  <si>
    <t>รัชวินย์</t>
  </si>
  <si>
    <t>พูนมาศ</t>
  </si>
  <si>
    <t>หีตช่วย</t>
  </si>
  <si>
    <t>เนติภูมิ</t>
  </si>
  <si>
    <t>ชุมเชิงกาญจน์</t>
  </si>
  <si>
    <t>พีรพัฒน์</t>
  </si>
  <si>
    <t>ดำดี</t>
  </si>
  <si>
    <t>พิสิษฐ์</t>
  </si>
  <si>
    <t>ลิ้มเวชศิลป์</t>
  </si>
  <si>
    <t>พชร</t>
  </si>
  <si>
    <t>อินทสุวรรณ</t>
  </si>
  <si>
    <t>ศิวกร</t>
  </si>
  <si>
    <t>คงสกุล</t>
  </si>
  <si>
    <t>สิปปวิชณ์</t>
  </si>
  <si>
    <t>รัตนอมตกุล</t>
  </si>
  <si>
    <t>อัครโยธิน</t>
  </si>
  <si>
    <t>บัวเผียน</t>
  </si>
  <si>
    <t>กิ่งโสม</t>
  </si>
  <si>
    <t>หวั่งประดิษฐ์</t>
  </si>
  <si>
    <t>กฤตินี</t>
  </si>
  <si>
    <t>สุขะประดิษฐ</t>
  </si>
  <si>
    <t>ณัฐวดี</t>
  </si>
  <si>
    <t>กิจขุนทด</t>
  </si>
  <si>
    <t>รินลดา</t>
  </si>
  <si>
    <t>บุญฉิม</t>
  </si>
  <si>
    <t>รุจิราพร</t>
  </si>
  <si>
    <t>พุทธิรักษ์</t>
  </si>
  <si>
    <t>หนึ่งนัดดา</t>
  </si>
  <si>
    <t>อุดม</t>
  </si>
  <si>
    <t>ชาลิสา</t>
  </si>
  <si>
    <t>จันฟัก</t>
  </si>
  <si>
    <t>ตรีทิพย์นิภา</t>
  </si>
  <si>
    <t>ฐิตะฐาน</t>
  </si>
  <si>
    <t>เกวลิน</t>
  </si>
  <si>
    <t>ชุมแสง</t>
  </si>
  <si>
    <t>จิรารัตน์</t>
  </si>
  <si>
    <t>ประพันธ์</t>
  </si>
  <si>
    <t>ธัญชนก</t>
  </si>
  <si>
    <t>ด้วงดี</t>
  </si>
  <si>
    <t>โสภิดา</t>
  </si>
  <si>
    <t>หนูแก้ว</t>
  </si>
  <si>
    <t>ปัญจพาณ์</t>
  </si>
  <si>
    <t>กลับรินทร์</t>
  </si>
  <si>
    <t>ภัทราพร</t>
  </si>
  <si>
    <t>อยู่ศรี</t>
  </si>
  <si>
    <t>ลลิตา</t>
  </si>
  <si>
    <t>สุขรมย์</t>
  </si>
  <si>
    <t>กุลชา</t>
  </si>
  <si>
    <t>ศรีบัวทอง</t>
  </si>
  <si>
    <t>ธัญญลักษณ์</t>
  </si>
  <si>
    <t>สุดโท</t>
  </si>
  <si>
    <t>ธันยาพร</t>
  </si>
  <si>
    <t>ศิลปคุณ</t>
  </si>
  <si>
    <t>องค์การบริหารส่วนจังหวัดสุราษฎร์ธานี ๒ (บ้านดอนเกลี้ยง)</t>
  </si>
  <si>
    <t>ชัยบุรีพิทยา</t>
  </si>
  <si>
    <t>พิชัยรัตนาคาร</t>
  </si>
  <si>
    <t>ภัทรวิธ</t>
  </si>
  <si>
    <t>อมรแก้ว</t>
  </si>
  <si>
    <t>สุวรรณชัย</t>
  </si>
  <si>
    <t>จันทร์ณรงค์</t>
  </si>
  <si>
    <t>ณฐกร</t>
  </si>
  <si>
    <t>เสนทองแก้ว</t>
  </si>
  <si>
    <t>แทนวุฒิ</t>
  </si>
  <si>
    <t>เครือรัตน์</t>
  </si>
  <si>
    <t>นันตไชย</t>
  </si>
  <si>
    <t>บูรณะพงค์</t>
  </si>
  <si>
    <t>ภูมิภพ</t>
  </si>
  <si>
    <t>ฤกษ์วัลย์</t>
  </si>
  <si>
    <t>พีรดนย์</t>
  </si>
  <si>
    <t>ช่วยสีนวล</t>
  </si>
  <si>
    <t>วิชชากร</t>
  </si>
  <si>
    <t>บุญจันทร์</t>
  </si>
  <si>
    <t>ศุภณัฐ</t>
  </si>
  <si>
    <t>ณ นคร</t>
  </si>
  <si>
    <t>กิตติภูมิ</t>
  </si>
  <si>
    <t>ล่องพรหม</t>
  </si>
  <si>
    <t>ภวินท์</t>
  </si>
  <si>
    <t>โต๊ะอีสอ</t>
  </si>
  <si>
    <t>ฉัตรเฉลิมชัย</t>
  </si>
  <si>
    <t>ชุมทอง</t>
  </si>
  <si>
    <t>ธีรภัทร</t>
  </si>
  <si>
    <t>ธีร์</t>
  </si>
  <si>
    <t>สุ่มประดิษฐ์</t>
  </si>
  <si>
    <t>ปราณประชา</t>
  </si>
  <si>
    <t>เหมือนประสาท</t>
  </si>
  <si>
    <t>จิรภัทร</t>
  </si>
  <si>
    <t>สังข์แก้ว</t>
  </si>
  <si>
    <t>ฐีรวัฒน์</t>
  </si>
  <si>
    <t>ทองเกษม</t>
  </si>
  <si>
    <t>พร​พิพัฒน์​</t>
  </si>
  <si>
    <t>พงศ์​สุวรรณ​</t>
  </si>
  <si>
    <t>ภานุพงษ์</t>
  </si>
  <si>
    <t>ชุมสมุย</t>
  </si>
  <si>
    <t>อริญชยา</t>
  </si>
  <si>
    <t>เข็มทอง</t>
  </si>
  <si>
    <t>พิชามญธุ์</t>
  </si>
  <si>
    <t>เทพทอง</t>
  </si>
  <si>
    <t>ฉัตรชนก</t>
  </si>
  <si>
    <t>ภูวนวิทยาคม</t>
  </si>
  <si>
    <t>รังสิมา</t>
  </si>
  <si>
    <t>กาญจนกุล</t>
  </si>
  <si>
    <t>อินทอง</t>
  </si>
  <si>
    <t>ณัฐธยาน์</t>
  </si>
  <si>
    <t>คงใหม่</t>
  </si>
  <si>
    <t>ตมณา</t>
  </si>
  <si>
    <t>พิทักษ์เจริญ</t>
  </si>
  <si>
    <t>ธนวรรณ</t>
  </si>
  <si>
    <t>คงกะแดะ</t>
  </si>
  <si>
    <t>พุ่มพุทธ</t>
  </si>
  <si>
    <t>กัญจาน์รัตน์</t>
  </si>
  <si>
    <t>พรหมจันทร์</t>
  </si>
  <si>
    <t>บัวทอง</t>
  </si>
  <si>
    <t>ชนกนันท์</t>
  </si>
  <si>
    <t>อู่เงิน</t>
  </si>
  <si>
    <t>ปพาวรินทร์</t>
  </si>
  <si>
    <t>สร้อยสนธิ์</t>
  </si>
  <si>
    <t>ภัททิรา</t>
  </si>
  <si>
    <t>สุพัฒน์แก้ว</t>
  </si>
  <si>
    <t>ศิร์ณภัส</t>
  </si>
  <si>
    <t>ปานเพชร</t>
  </si>
  <si>
    <t>อิงฟ้า</t>
  </si>
  <si>
    <t>มณีกาญจน์</t>
  </si>
  <si>
    <t>เขมจิรา</t>
  </si>
  <si>
    <t>สินธีรภัทร</t>
  </si>
  <si>
    <t>ฐิติกานต์</t>
  </si>
  <si>
    <t>อาจไพรินทร์</t>
  </si>
  <si>
    <t>ดับปาล</t>
  </si>
  <si>
    <t>เตชินี</t>
  </si>
  <si>
    <t>วชิรมน</t>
  </si>
  <si>
    <t>ธัญปัฐน์</t>
  </si>
  <si>
    <t>วีรพัฒน์ปวัน</t>
  </si>
  <si>
    <t>ฉวาง​รัชดาภิเษก​</t>
  </si>
  <si>
    <t>ชะอวด</t>
  </si>
  <si>
    <t>ทุ่งสง</t>
  </si>
  <si>
    <t>ชนาเมธ</t>
  </si>
  <si>
    <t>อินทวิเศษ</t>
  </si>
  <si>
    <t>พรหมพิทักษ์</t>
  </si>
  <si>
    <t>ชวรางกูร</t>
  </si>
  <si>
    <t>วรภัทร</t>
  </si>
  <si>
    <t>ขำเอี่ยม</t>
  </si>
  <si>
    <t>พชธกร</t>
  </si>
  <si>
    <t>เรืองจันทร์</t>
  </si>
  <si>
    <t>ศุภฤกษ์</t>
  </si>
  <si>
    <t>ชัญจุกรณ์</t>
  </si>
  <si>
    <t>สิรวิชญ์</t>
  </si>
  <si>
    <t>กลิ่นคล้าย</t>
  </si>
  <si>
    <t>เเซ่หม่ง</t>
  </si>
  <si>
    <t>พัสกร</t>
  </si>
  <si>
    <t>ฟ้าสิริพร</t>
  </si>
  <si>
    <t>ภูผา</t>
  </si>
  <si>
    <t>อินทชัย</t>
  </si>
  <si>
    <t>ภูวิช</t>
  </si>
  <si>
    <t>ณ พัทลุง</t>
  </si>
  <si>
    <t>ภูวเดช</t>
  </si>
  <si>
    <t>สมานวงศ์</t>
  </si>
  <si>
    <t>นาราชา</t>
  </si>
  <si>
    <t>รักษ์กะเปา</t>
  </si>
  <si>
    <t>นัรจิสชา</t>
  </si>
  <si>
    <t>หมัดชา</t>
  </si>
  <si>
    <t>เกล้าอารยา</t>
  </si>
  <si>
    <t>สูฝน</t>
  </si>
  <si>
    <t>ทักษอร</t>
  </si>
  <si>
    <t>เนตรน้อย</t>
  </si>
  <si>
    <t>เพ็ญศุภา</t>
  </si>
  <si>
    <t>ตั้งต้นเจริญ</t>
  </si>
  <si>
    <t>กวิสรา</t>
  </si>
  <si>
    <t>สุวรรณกิจ</t>
  </si>
  <si>
    <t>ญาณิศา</t>
  </si>
  <si>
    <t>วิสามาศ</t>
  </si>
  <si>
    <t>ชญาดา</t>
  </si>
  <si>
    <t>ธัญญากรณ์</t>
  </si>
  <si>
    <t>ปวีณ์กร</t>
  </si>
  <si>
    <t>วรัมพร</t>
  </si>
  <si>
    <t>หมื่นมะเริง</t>
  </si>
  <si>
    <t>ฉิมเรือง</t>
  </si>
  <si>
    <t>พิชญ์ชาเวียร์</t>
  </si>
  <si>
    <t>มากนวล</t>
  </si>
  <si>
    <t>สุพัชญา</t>
  </si>
  <si>
    <t>เสือดาว</t>
  </si>
  <si>
    <t>อาฬสา</t>
  </si>
  <si>
    <t>เจริญสินพิสุทธิ์</t>
  </si>
  <si>
    <t>ธันยกานต์</t>
  </si>
  <si>
    <t>ร่มฉัตร</t>
  </si>
  <si>
    <t>บุณยนพพงศ์</t>
  </si>
  <si>
    <t>รมิตาฉัตร์</t>
  </si>
  <si>
    <t>พัฒนสุวรนันท์</t>
  </si>
  <si>
    <t>กฤชณพัชร์</t>
  </si>
  <si>
    <t>สุนทร</t>
  </si>
  <si>
    <t>วิเชียรนพวงศ์</t>
  </si>
  <si>
    <t>ฐิยาภา</t>
  </si>
  <si>
    <t>คำรอด</t>
  </si>
  <si>
    <t>ทัศนวรรณ</t>
  </si>
  <si>
    <t>สินทรัพย์</t>
  </si>
  <si>
    <t>นฤภร</t>
  </si>
  <si>
    <t>รุ่งธานี</t>
  </si>
  <si>
    <t>พัฒน์นรี</t>
  </si>
  <si>
    <t>พุทธา</t>
  </si>
  <si>
    <t>วรรณกาญจน์</t>
  </si>
  <si>
    <t>ทิพย์รักษ์</t>
  </si>
  <si>
    <t>ทองสง</t>
  </si>
  <si>
    <t>สุธาวัลย์</t>
  </si>
  <si>
    <t>บัวแย้ม</t>
  </si>
  <si>
    <t>อัญชิสา</t>
  </si>
  <si>
    <t>จอกกระจาย</t>
  </si>
  <si>
    <t>ประภทการรับ</t>
  </si>
  <si>
    <t>Gifted THAI</t>
  </si>
  <si>
    <t>รอบทั่วไป</t>
  </si>
  <si>
    <t>เกาะสมุย</t>
  </si>
  <si>
    <t>สุราษฎร์พิทยา ๒</t>
  </si>
  <si>
    <t>วิธวินท์</t>
  </si>
  <si>
    <t>ชูศรี</t>
  </si>
  <si>
    <t>นนท์ธวัฒน์</t>
  </si>
  <si>
    <t>อานนท์</t>
  </si>
  <si>
    <t>กษิ</t>
  </si>
  <si>
    <t>บางรักษ์</t>
  </si>
  <si>
    <t>เกียรติภูมิ</t>
  </si>
  <si>
    <t>เดชมณี</t>
  </si>
  <si>
    <t>แทนทวี</t>
  </si>
  <si>
    <t>ขจรบุญ</t>
  </si>
  <si>
    <t>ธีร์ธวัช</t>
  </si>
  <si>
    <t>งามดี</t>
  </si>
  <si>
    <t>ภัทรกร</t>
  </si>
  <si>
    <t>พรหมเจียม</t>
  </si>
  <si>
    <t>สหรัฐ</t>
  </si>
  <si>
    <t>ณัฐภูมินทร์</t>
  </si>
  <si>
    <t>น้ำใจจริง</t>
  </si>
  <si>
    <t>ธีรัตศิษฏ์</t>
  </si>
  <si>
    <t>วัณฑาพิศิษฏ์</t>
  </si>
  <si>
    <t>ณฐภัทร</t>
  </si>
  <si>
    <t>กุลอ่อน</t>
  </si>
  <si>
    <t>อิงคยุตม์</t>
  </si>
  <si>
    <t>เต็มพร้อม</t>
  </si>
  <si>
    <t>เสือปาน</t>
  </si>
  <si>
    <t>ปรัตถกร</t>
  </si>
  <si>
    <t>หนูสุข</t>
  </si>
  <si>
    <t>พัฒนเดช</t>
  </si>
  <si>
    <t>นุ่มทอง</t>
  </si>
  <si>
    <t>เอกพล</t>
  </si>
  <si>
    <t>คูณสม</t>
  </si>
  <si>
    <t>พสิษฐ์</t>
  </si>
  <si>
    <t>เอกนิพนธ์</t>
  </si>
  <si>
    <t>เริงชัย</t>
  </si>
  <si>
    <t>ไกรวงศ์</t>
  </si>
  <si>
    <t>พัชรพรรณ</t>
  </si>
  <si>
    <t>ชุ่มชื่น</t>
  </si>
  <si>
    <t>สิริพิชชา</t>
  </si>
  <si>
    <t>คำชุมภู</t>
  </si>
  <si>
    <t>ทัชชกร</t>
  </si>
  <si>
    <t>เครือหงส์</t>
  </si>
  <si>
    <t>นันทิกานต์</t>
  </si>
  <si>
    <t>หมั่นไชย</t>
  </si>
  <si>
    <t>ชฎาพันธ์</t>
  </si>
  <si>
    <t>ณิชชา</t>
  </si>
  <si>
    <t>พัชราพงศ์</t>
  </si>
  <si>
    <t>เพ็งบูลย์</t>
  </si>
  <si>
    <t>กานต์ธีรา</t>
  </si>
  <si>
    <t>ฐิติภรณ์</t>
  </si>
  <si>
    <t>แซ่ตั่น</t>
  </si>
  <si>
    <t>พัชรากร</t>
  </si>
  <si>
    <t>จันทร์เรือง</t>
  </si>
  <si>
    <t>ศรีสุบรรณ</t>
  </si>
  <si>
    <t>เทือกสุบรรณ</t>
  </si>
  <si>
    <t>กรวรรณ</t>
  </si>
  <si>
    <t>สวัสดี</t>
  </si>
  <si>
    <t>ช่อเพชร</t>
  </si>
  <si>
    <t>ไชยหงษ์</t>
  </si>
  <si>
    <t>ปิยาภัทร</t>
  </si>
  <si>
    <t>สงโสม</t>
  </si>
  <si>
    <t>ปียวรรรณ์</t>
  </si>
  <si>
    <t>อภิรักษ์เนติพงศ์</t>
  </si>
  <si>
    <t>ปุณยาพร</t>
  </si>
  <si>
    <t>มนธิดา</t>
  </si>
  <si>
    <t>เวชพราหมณ์</t>
  </si>
  <si>
    <t>สุภัสสรา</t>
  </si>
  <si>
    <t>วัดกลางใหม่ (มิตรภาพที่24)</t>
  </si>
  <si>
    <t>แซ่อุ่ย</t>
  </si>
  <si>
    <t>ภีมเดช</t>
  </si>
  <si>
    <t>วงศ์สุบรรณ</t>
  </si>
  <si>
    <t>ภูริวัฑฒ์</t>
  </si>
  <si>
    <t>โชติสิงห์</t>
  </si>
  <si>
    <t>วงศกร</t>
  </si>
  <si>
    <t>สมอาษา</t>
  </si>
  <si>
    <t>ศิภวิช</t>
  </si>
  <si>
    <t>มีเนตร</t>
  </si>
  <si>
    <t>กานต์</t>
  </si>
  <si>
    <t>บุษปวรรธนะ</t>
  </si>
  <si>
    <t>ณฉัตร</t>
  </si>
  <si>
    <t>สุนทรปิยะพันธ์</t>
  </si>
  <si>
    <t>วงศ์สุรเศรษฐ์</t>
  </si>
  <si>
    <t>พงษ์ประภัสร์</t>
  </si>
  <si>
    <t>นาคมณี</t>
  </si>
  <si>
    <t>วชิระ</t>
  </si>
  <si>
    <t>เพ็ชรานันท์</t>
  </si>
  <si>
    <t>ครองขวัญ</t>
  </si>
  <si>
    <t>จินดาวรรณ์</t>
  </si>
  <si>
    <t>จุฑารัตน์</t>
  </si>
  <si>
    <t>ญาณิดา</t>
  </si>
  <si>
    <t>ทองสร้าง</t>
  </si>
  <si>
    <t>ปัณฑิตา</t>
  </si>
  <si>
    <t>บุญเพชร</t>
  </si>
  <si>
    <t>สรัญชญาฎ์</t>
  </si>
  <si>
    <t>ยวงทอง</t>
  </si>
  <si>
    <t>กาญจนพานิช</t>
  </si>
  <si>
    <t>ปวิตรา</t>
  </si>
  <si>
    <t>อรนลิน</t>
  </si>
  <si>
    <t>ชูนามะ</t>
  </si>
  <si>
    <t>ชมพูนุท</t>
  </si>
  <si>
    <t>ขวัญกวิน</t>
  </si>
  <si>
    <t>ณัฐรดา</t>
  </si>
  <si>
    <t>นาคสนั่น</t>
  </si>
  <si>
    <t>ปัญฑิตา</t>
  </si>
  <si>
    <t>มูสิมูล</t>
  </si>
  <si>
    <t>ปุณณิกา</t>
  </si>
  <si>
    <t>บุณยะตลานนท์</t>
  </si>
  <si>
    <t>เพชรภูษา</t>
  </si>
  <si>
    <t>เพ็ชรบูรณ์</t>
  </si>
  <si>
    <t>ชิชญา</t>
  </si>
  <si>
    <t>ชานะมัย</t>
  </si>
  <si>
    <t>ธัญญ์พิชชา</t>
  </si>
  <si>
    <t>โพธิ์ถาวร</t>
  </si>
  <si>
    <t>ภัทรชนันท์</t>
  </si>
  <si>
    <t>ศรีสุข</t>
  </si>
  <si>
    <t>พิมญาดา</t>
  </si>
  <si>
    <t>สืบยศ</t>
  </si>
  <si>
    <t>กรกมล</t>
  </si>
  <si>
    <t>สุขเสวียด</t>
  </si>
  <si>
    <t>ชนัญชิดา</t>
  </si>
  <si>
    <t>แป๊ะป๋อง</t>
  </si>
  <si>
    <t>ปานดี</t>
  </si>
  <si>
    <t>นิชธาวัลย์</t>
  </si>
  <si>
    <t>หนูปาน</t>
  </si>
  <si>
    <t>พิชญาภัค</t>
  </si>
  <si>
    <t>บุญทิพย์</t>
  </si>
  <si>
    <t>ลภัสญา</t>
  </si>
  <si>
    <t>บุญทรัพย์</t>
  </si>
  <si>
    <t>ศศภัทร์</t>
  </si>
  <si>
    <t>ไทยสมัคร</t>
  </si>
  <si>
    <t>สิรยากร</t>
  </si>
  <si>
    <t>หลิมวงศ์</t>
  </si>
  <si>
    <t>สุณัฏฐา</t>
  </si>
  <si>
    <t>จินตบุตร</t>
  </si>
  <si>
    <t>มารีย์วิทยา นครราชสีมา</t>
  </si>
  <si>
    <t>คิรากร</t>
  </si>
  <si>
    <t>รัตนะ</t>
  </si>
  <si>
    <t>ใยฤทธิ์</t>
  </si>
  <si>
    <t>สาริขา</t>
  </si>
  <si>
    <t>รชต</t>
  </si>
  <si>
    <t>น้ำรอบ</t>
  </si>
  <si>
    <t>ปิยะพลากร</t>
  </si>
  <si>
    <t>อิทธิพัทธ์</t>
  </si>
  <si>
    <t>ทิพยธรรม</t>
  </si>
  <si>
    <t>ณฐชัย</t>
  </si>
  <si>
    <t>ชูเกียรติเถกิง</t>
  </si>
  <si>
    <t>ไตรเดช</t>
  </si>
  <si>
    <t>ชูขันธ์</t>
  </si>
  <si>
    <t>จำปาอูบ</t>
  </si>
  <si>
    <t>คงบุญทอง</t>
  </si>
  <si>
    <t>ปัณณธร</t>
  </si>
  <si>
    <t>เต๋กอ๋อต้ง</t>
  </si>
  <si>
    <t>วชิรวิทย์</t>
  </si>
  <si>
    <t>จันทนา</t>
  </si>
  <si>
    <t>ศิรศริต</t>
  </si>
  <si>
    <t>คำนกขุ้ม</t>
  </si>
  <si>
    <t>สิทธิภาคย์</t>
  </si>
  <si>
    <t>สังข์ไข</t>
  </si>
  <si>
    <t>กรวีร์</t>
  </si>
  <si>
    <t>แก้วกัญญาติ</t>
  </si>
  <si>
    <t>สันติชัย</t>
  </si>
  <si>
    <t>รักษายศ</t>
  </si>
  <si>
    <t>อริย์ธัช</t>
  </si>
  <si>
    <t>ศิวายพราหมณ์</t>
  </si>
  <si>
    <t>ดนุเดช</t>
  </si>
  <si>
    <t>สมแจ้ง</t>
  </si>
  <si>
    <t>เพชรนุ้ย</t>
  </si>
  <si>
    <t>ศรีสว่าง</t>
  </si>
  <si>
    <t>พงษภัทร</t>
  </si>
  <si>
    <t>ศิริมาศ</t>
  </si>
  <si>
    <t>พิตรพิบูล</t>
  </si>
  <si>
    <t>เพชรจุ้ย</t>
  </si>
  <si>
    <t>ยศพล</t>
  </si>
  <si>
    <t>คีรี</t>
  </si>
  <si>
    <t>ธนิชา</t>
  </si>
  <si>
    <t>แสงสวัสดิ์</t>
  </si>
  <si>
    <t>จรรทพรรษ</t>
  </si>
  <si>
    <t>ชูชื่น</t>
  </si>
  <si>
    <t>พัชรมัย</t>
  </si>
  <si>
    <t>ช้างนรินทร์</t>
  </si>
  <si>
    <t>มณฑิตา</t>
  </si>
  <si>
    <t>ทิพย์เพชร</t>
  </si>
  <si>
    <t>ศศิณิชา</t>
  </si>
  <si>
    <t>โชคคณาพิทักษ์</t>
  </si>
  <si>
    <t>กัลยกร</t>
  </si>
  <si>
    <t>ทับทอง</t>
  </si>
  <si>
    <t>เพ็ญพิชชา</t>
  </si>
  <si>
    <t>อินทรสุวรรณ</t>
  </si>
  <si>
    <t>ศศิวิมล</t>
  </si>
  <si>
    <t>อชิรญาณ์</t>
  </si>
  <si>
    <t>คงสุวรรณ</t>
  </si>
  <si>
    <t>จุฬารัตน์</t>
  </si>
  <si>
    <t>ใจกว้าง</t>
  </si>
  <si>
    <t>ประภัทรสร</t>
  </si>
  <si>
    <t>ไมทอง</t>
  </si>
  <si>
    <t>ธนภทรสร</t>
  </si>
  <si>
    <t>เรืองเอียด</t>
  </si>
  <si>
    <t>ปภาภัทร</t>
  </si>
  <si>
    <t>จิตมั่น</t>
  </si>
  <si>
    <t>วิญาดา</t>
  </si>
  <si>
    <t>ทองบุญมา</t>
  </si>
  <si>
    <t>ศศิญาดา</t>
  </si>
  <si>
    <t>รจนา</t>
  </si>
  <si>
    <t>สารวิทยา</t>
  </si>
  <si>
    <t>จรัสพิชากร</t>
  </si>
  <si>
    <t>วัดสมหวัง</t>
  </si>
  <si>
    <t>แผนการเรียนวิทยาศาสตร์-คณิตศาสตร์ และโครงการส่งเสริมผู้มีความสามารถพิเศษด้านคณิตศาสตร์และภาษา(Gifted)</t>
  </si>
  <si>
    <t xml:space="preserve">                    โรงเรียนสุราษฎร์ธานี</t>
  </si>
  <si>
    <t xml:space="preserve">                         (SURATTHANI  SCHOOL)</t>
  </si>
  <si>
    <t xml:space="preserve">         นักเรียนพักการเรียน / นักเรียนแลกเปลี่ยน</t>
  </si>
  <si>
    <t>กลุ่มภาษา/แผนการเรียน</t>
  </si>
  <si>
    <t>กลับมาเรียน</t>
  </si>
  <si>
    <t>รายการเหตุผลที่จำเป็นจะต้องที่พักการเรียน</t>
  </si>
  <si>
    <t>ซ้ำชั้น</t>
  </si>
  <si>
    <t>ไม่ซ้ำชั้น</t>
  </si>
  <si>
    <t xml:space="preserve"> </t>
  </si>
  <si>
    <t xml:space="preserve">         ชั้นมัธยมศึกษาปีที่ 4/14</t>
  </si>
  <si>
    <t>เพชรนิล</t>
  </si>
  <si>
    <t>ü</t>
  </si>
  <si>
    <t>ณกฤติ</t>
  </si>
  <si>
    <t>รุจิภากรณ์</t>
  </si>
  <si>
    <t>ตรัยคณิตศ์</t>
  </si>
  <si>
    <t>อาจณรงค์</t>
  </si>
  <si>
    <t>สุภทัต</t>
  </si>
  <si>
    <t>ทินพลกรัง</t>
  </si>
  <si>
    <t>ดาราสิชฌน์</t>
  </si>
  <si>
    <t>ธนภัทร</t>
  </si>
  <si>
    <t>พลภักดี</t>
  </si>
  <si>
    <t>อารากันท์</t>
  </si>
  <si>
    <t>เจะหม้าหลี</t>
  </si>
  <si>
    <t>ชาครีย์วร</t>
  </si>
  <si>
    <t>พรหมแก้ว</t>
  </si>
  <si>
    <t>เธียรวิชญ์</t>
  </si>
  <si>
    <t>แก้วแสง</t>
  </si>
  <si>
    <t>ทัตเทพ</t>
  </si>
  <si>
    <t>เมืองหนู</t>
  </si>
  <si>
    <t>ณฐวัฒน์</t>
  </si>
  <si>
    <t>ภัทรปรัชญากุล</t>
  </si>
  <si>
    <t>สหรรษวรรษ</t>
  </si>
  <si>
    <t>ต้นชู</t>
  </si>
  <si>
    <t>อักษรทิพย์</t>
  </si>
  <si>
    <t>คัดไทย</t>
  </si>
  <si>
    <t>หาญธงชัย</t>
  </si>
  <si>
    <t>ณวัฒน์</t>
  </si>
  <si>
    <t>กัญญาพัชร</t>
  </si>
  <si>
    <t>ขวัญรอด</t>
  </si>
  <si>
    <t>สลิลพิชชา</t>
  </si>
  <si>
    <t>พัฒนรักษ์</t>
  </si>
  <si>
    <t>ธัญพิมล</t>
  </si>
  <si>
    <t>กุยสาย</t>
  </si>
  <si>
    <t>รัตนภิรมย์</t>
  </si>
  <si>
    <t>พิมพ์ดาว</t>
  </si>
  <si>
    <t>สถิตยานุรักษ์</t>
  </si>
  <si>
    <t>เพชรคัมภรณ์</t>
  </si>
  <si>
    <t>พงษ์สุวรรณ</t>
  </si>
  <si>
    <t>วิรัลพัชร</t>
  </si>
  <si>
    <t>เดชนะ</t>
  </si>
  <si>
    <t>วีรวรรณ</t>
  </si>
  <si>
    <t>กนกวรรณ</t>
  </si>
  <si>
    <t>วงค์พนม</t>
  </si>
  <si>
    <t>ปรายฟ้า</t>
  </si>
  <si>
    <t>เเซ่โก๊ย</t>
  </si>
  <si>
    <t>รภัสกร</t>
  </si>
  <si>
    <t>เกิดแก้ว</t>
  </si>
  <si>
    <t>ศิริกานดา</t>
  </si>
  <si>
    <t>พัฒน์ใหญ่</t>
  </si>
  <si>
    <t>อมาวสุ</t>
  </si>
  <si>
    <t>ภูมิพิทักษ์</t>
  </si>
  <si>
    <t>บุณยานุช</t>
  </si>
  <si>
    <t>อุดมวชิระมงคล</t>
  </si>
  <si>
    <t>ภคพร</t>
  </si>
  <si>
    <t>แซ่หลี</t>
  </si>
  <si>
    <t>ศิริรัตน์</t>
  </si>
  <si>
    <t>เพชรพิรุณ</t>
  </si>
  <si>
    <t>สุทธิกานต์</t>
  </si>
  <si>
    <t>บุตรดาวงค์</t>
  </si>
  <si>
    <t>จุฬาลักษณ์</t>
  </si>
  <si>
    <t>วงศ์สว่างศิริ</t>
  </si>
  <si>
    <t>จิณณา</t>
  </si>
  <si>
    <t>แสงกระจ่าง</t>
  </si>
  <si>
    <t>จันทรวรานนท์</t>
  </si>
  <si>
    <t>ปิยฉัตร</t>
  </si>
  <si>
    <t>คำนวล</t>
  </si>
  <si>
    <t>ณิชา</t>
  </si>
  <si>
    <t>ธิติทรัพย์</t>
  </si>
  <si>
    <t>พัชญ์ชิสา</t>
  </si>
  <si>
    <t>จีนนา</t>
  </si>
  <si>
    <t>Gifted ENG แผนวิทย์-คณิต</t>
  </si>
  <si>
    <t>Gifted MATH แผนวิทย์-คณิต</t>
  </si>
  <si>
    <t>Gifted THAI แผนวิทย์-คณิต</t>
  </si>
  <si>
    <t>สวนศรีวิทยา</t>
  </si>
  <si>
    <t>นวนนท์</t>
  </si>
  <si>
    <t>พรหมทอง</t>
  </si>
  <si>
    <t>ธรรมธาดา</t>
  </si>
  <si>
    <t>แก้วดี</t>
  </si>
  <si>
    <t>นัฐวรัตถ์นิล</t>
  </si>
  <si>
    <t>จันทราทิพย์</t>
  </si>
  <si>
    <t xml:space="preserve">ลาออก ไปเรียนวิทยาศาสตร์จุฬาภรณ์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</si>
  <si>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</si>
  <si>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ภัฎ</t>
  </si>
  <si>
    <t>วีระธันวาโชติ</t>
  </si>
  <si>
    <t>กันต์ณภัทร</t>
  </si>
  <si>
    <t>นันทิญา</t>
  </si>
  <si>
    <t>จิระปฎินันท์</t>
  </si>
  <si>
    <t>ชยพล</t>
  </si>
  <si>
    <t>เทียนพรรษา</t>
  </si>
  <si>
    <t>วรรณนุช</t>
  </si>
  <si>
    <t>ธนพร</t>
  </si>
  <si>
    <t>โม่สี</t>
  </si>
  <si>
    <t>อนาวิน</t>
  </si>
  <si>
    <t>ทองละมุน</t>
  </si>
  <si>
    <t>ย้ายมาจาก 4/8</t>
  </si>
  <si>
    <t>ย้ายมาจาก 4/11</t>
  </si>
  <si>
    <t>ย้ายมาจาก 4/13</t>
  </si>
  <si>
    <t>นางปวีณา บุญยก</t>
  </si>
  <si>
    <t>แลกเปลี่ยนโครงการ YFU ประเทศนอร์เวย์ 22 ก.ค. 68 - 27 มิ.ย.69</t>
  </si>
  <si>
    <t>ลาพักการเรียน รักษาตัว มีปัญหาเรื่องสุขภาพ 20 ก.ค. 68- 1 พ.ค. 69</t>
  </si>
  <si>
    <t>นางสาวอิสราพร เดชะราช</t>
  </si>
  <si>
    <t xml:space="preserve">      ภาคเรียนที่ 2  ปีการศึกษา 2568</t>
  </si>
  <si>
    <t>ระดับ</t>
  </si>
  <si>
    <t>กลับจากแลกเปลี่ยน 2/2568</t>
  </si>
  <si>
    <t>หาที่เรียนใหม่ 14 ต.ค. 68-27 พ.ย. 68</t>
  </si>
  <si>
    <t>ธนภูมิ</t>
  </si>
  <si>
    <t>เข้า 2/2568</t>
  </si>
  <si>
    <t>นานบุญ</t>
  </si>
  <si>
    <t>ชมชื่นชมวงศ์</t>
  </si>
  <si>
    <t>จอมขวัญ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</si>
</sst>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41E]d\ mmmm\ yyyy;@"/>
    <numFmt numFmtId="188" formatCode="[$-107041E]d\ mmmm\ yyyy;@"/>
  </numFmts>
  <fonts count="63" x14ac:knownFonts="1">
    <font>
      <sz val="14"/>
      <name val="Cordia New"/>
      <charset val="222"/>
    </font>
    <font>
      <sz val="8"/>
      <name val="Cordia New"/>
      <family val="2"/>
    </font>
    <font>
      <sz val="12"/>
      <name val="TH Sarabun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20"/>
      <name val="TH SarabunPSK"/>
      <family val="2"/>
    </font>
    <font>
      <sz val="24"/>
      <name val="TH SarabunPSK"/>
      <family val="2"/>
    </font>
    <font>
      <b/>
      <sz val="22"/>
      <name val="TH SarabunPSK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20"/>
      <name val="TH SarabunPSK"/>
      <family val="2"/>
    </font>
    <font>
      <b/>
      <sz val="20"/>
      <color rgb="FFFF0000"/>
      <name val="TH SarabunPSK"/>
      <family val="2"/>
    </font>
    <font>
      <sz val="12"/>
      <name val="TH Sarabun New"/>
      <family val="2"/>
      <charset val="22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sz val="11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1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name val="TH SarabunPSK"/>
      <family val="2"/>
    </font>
    <font>
      <sz val="12"/>
      <color theme="1"/>
      <name val="TH SarabunPSK"/>
      <family val="2"/>
    </font>
    <font>
      <sz val="12"/>
      <color theme="1"/>
      <name val="TH Sarabun New"/>
      <family val="2"/>
      <charset val="222"/>
    </font>
    <font>
      <sz val="11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5"/>
      <name val="Wingdings"/>
      <charset val="2"/>
    </font>
    <font>
      <i/>
      <sz val="12"/>
      <name val="TH SarabunPSK"/>
      <family val="2"/>
    </font>
    <font>
      <i/>
      <sz val="12"/>
      <color rgb="FFFF0000"/>
      <name val="TH SarabunPSK"/>
      <family val="2"/>
    </font>
    <font>
      <sz val="12"/>
      <color indexed="8"/>
      <name val="TH Sarabun New"/>
      <family val="2"/>
      <charset val="222"/>
    </font>
    <font>
      <sz val="11"/>
      <color theme="1"/>
      <name val="TH SarabunPSK"/>
      <family val="2"/>
    </font>
    <font>
      <i/>
      <sz val="12"/>
      <color theme="1"/>
      <name val="TH SarabunPSK"/>
      <family val="2"/>
    </font>
    <font>
      <sz val="12"/>
      <name val="TH SarabunPSK"/>
      <family val="2"/>
    </font>
    <font>
      <sz val="12"/>
      <color rgb="FF0000FF"/>
      <name val="TH SarabunPSK"/>
      <family val="2"/>
    </font>
    <font>
      <i/>
      <sz val="12"/>
      <color indexed="8"/>
      <name val="TH SarabunPSK"/>
      <family val="2"/>
    </font>
    <font>
      <b/>
      <i/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1"/>
      <color rgb="FFFF0000"/>
      <name val="TH SarabunPSK"/>
      <family val="2"/>
    </font>
    <font>
      <sz val="12"/>
      <color indexed="8"/>
      <name val="TH SarabunPSK"/>
      <family val="2"/>
    </font>
    <font>
      <b/>
      <sz val="13"/>
      <color theme="1"/>
      <name val="TH SarabunPSK"/>
      <family val="2"/>
    </font>
    <font>
      <b/>
      <sz val="11"/>
      <name val="TH SarabunPSK"/>
      <family val="2"/>
    </font>
    <font>
      <i/>
      <sz val="12"/>
      <color rgb="FF0000FF"/>
      <name val="TH SarabunPSK"/>
      <family val="2"/>
    </font>
    <font>
      <sz val="11"/>
      <color rgb="FF0000FF"/>
      <name val="TH SarabunPSK"/>
      <family val="2"/>
    </font>
    <font>
      <b/>
      <sz val="12"/>
      <color rgb="FF0000FF"/>
      <name val="TH SarabunPSK"/>
      <family val="2"/>
    </font>
    <font>
      <sz val="14"/>
      <color theme="0"/>
      <name val="TH SarabunPSK"/>
      <family val="2"/>
    </font>
    <font>
      <b/>
      <i/>
      <sz val="12"/>
      <color theme="1"/>
      <name val="TH SarabunPSK"/>
      <family val="2"/>
    </font>
    <font>
      <sz val="11"/>
      <color indexed="10"/>
      <name val="TH SarabunPSK"/>
      <family val="2"/>
    </font>
    <font>
      <b/>
      <sz val="13"/>
      <name val="TH SarabunPSK"/>
      <family val="2"/>
    </font>
    <font>
      <sz val="12"/>
      <color theme="0"/>
      <name val="TH SarabunPSK"/>
      <family val="2"/>
    </font>
    <font>
      <i/>
      <sz val="11"/>
      <color rgb="FF0000FF"/>
      <name val="TH SarabunPSK"/>
      <family val="2"/>
    </font>
    <font>
      <i/>
      <sz val="10"/>
      <name val="TH SarabunPSK"/>
      <family val="2"/>
    </font>
    <font>
      <b/>
      <sz val="12"/>
      <color theme="1"/>
      <name val="TH SarabunPSK"/>
      <family val="2"/>
    </font>
    <font>
      <b/>
      <i/>
      <sz val="12"/>
      <color rgb="FF0000FF"/>
      <name val="TH SarabunPSK"/>
      <family val="2"/>
    </font>
    <font>
      <i/>
      <sz val="11"/>
      <color theme="1"/>
      <name val="TH SarabunPSK"/>
      <family val="2"/>
    </font>
    <font>
      <sz val="17"/>
      <color rgb="FF0000FF"/>
      <name val="TH SarabunPSK"/>
      <family val="2"/>
    </font>
    <font>
      <b/>
      <sz val="18"/>
      <color rgb="FF0000FF"/>
      <name val="TH SarabunPSK"/>
      <family val="2"/>
    </font>
    <font>
      <sz val="18"/>
      <color rgb="FF0000FF"/>
      <name val="TH SarabunPSK"/>
      <family val="2"/>
    </font>
    <font>
      <sz val="14"/>
      <color rgb="FF0000FF"/>
      <name val="TH SarabunPSK"/>
      <family val="2"/>
    </font>
    <font>
      <i/>
      <sz val="8"/>
      <color theme="1"/>
      <name val="TH SarabunPSK"/>
      <family val="2"/>
    </font>
    <font>
      <i/>
      <sz val="9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3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47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0" fillId="0" borderId="89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9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88" fontId="11" fillId="0" borderId="0" xfId="0" applyNumberFormat="1" applyFont="1" applyAlignment="1">
      <alignment vertical="center"/>
    </xf>
    <xf numFmtId="0" fontId="9" fillId="0" borderId="61" xfId="0" applyFont="1" applyBorder="1" applyAlignment="1">
      <alignment horizontal="left"/>
    </xf>
    <xf numFmtId="0" fontId="9" fillId="0" borderId="64" xfId="0" applyFont="1" applyBorder="1" applyAlignment="1">
      <alignment horizontal="left"/>
    </xf>
    <xf numFmtId="0" fontId="9" fillId="0" borderId="57" xfId="0" applyFont="1" applyBorder="1" applyAlignment="1">
      <alignment horizontal="left"/>
    </xf>
    <xf numFmtId="0" fontId="9" fillId="0" borderId="49" xfId="0" applyFont="1" applyBorder="1" applyAlignment="1">
      <alignment horizontal="left"/>
    </xf>
    <xf numFmtId="0" fontId="9" fillId="0" borderId="57" xfId="0" applyFont="1" applyBorder="1"/>
    <xf numFmtId="0" fontId="9" fillId="0" borderId="75" xfId="0" applyFont="1" applyBorder="1" applyAlignment="1">
      <alignment horizontal="left"/>
    </xf>
    <xf numFmtId="188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49" fontId="1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1" fontId="17" fillId="0" borderId="19" xfId="0" applyNumberFormat="1" applyFont="1" applyBorder="1" applyAlignment="1">
      <alignment horizontal="center" vertical="center"/>
    </xf>
    <xf numFmtId="1" fontId="17" fillId="0" borderId="0" xfId="0" applyNumberFormat="1" applyFont="1" applyAlignment="1">
      <alignment vertical="center"/>
    </xf>
    <xf numFmtId="0" fontId="20" fillId="0" borderId="65" xfId="0" applyFont="1" applyBorder="1" applyAlignment="1">
      <alignment horizontal="left" vertical="center" shrinkToFit="1"/>
    </xf>
    <xf numFmtId="0" fontId="23" fillId="0" borderId="0" xfId="0" applyFont="1" applyAlignment="1">
      <alignment vertical="center"/>
    </xf>
    <xf numFmtId="0" fontId="20" fillId="0" borderId="19" xfId="0" applyFont="1" applyBorder="1" applyAlignment="1">
      <alignment horizontal="center" vertical="center" shrinkToFit="1"/>
    </xf>
    <xf numFmtId="0" fontId="20" fillId="0" borderId="97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/>
    </xf>
    <xf numFmtId="1" fontId="25" fillId="0" borderId="9" xfId="0" quotePrefix="1" applyNumberFormat="1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8" xfId="0" applyFont="1" applyBorder="1" applyAlignment="1">
      <alignment vertical="center" shrinkToFit="1"/>
    </xf>
    <xf numFmtId="0" fontId="25" fillId="0" borderId="9" xfId="0" applyFont="1" applyBorder="1" applyAlignment="1">
      <alignment vertical="center" shrinkToFit="1"/>
    </xf>
    <xf numFmtId="2" fontId="26" fillId="0" borderId="5" xfId="0" applyNumberFormat="1" applyFont="1" applyBorder="1" applyAlignment="1">
      <alignment horizontal="center" vertical="center"/>
    </xf>
    <xf numFmtId="0" fontId="26" fillId="0" borderId="5" xfId="0" quotePrefix="1" applyFont="1" applyBorder="1" applyAlignment="1">
      <alignment horizontal="center" vertical="center"/>
    </xf>
    <xf numFmtId="2" fontId="27" fillId="0" borderId="5" xfId="0" applyNumberFormat="1" applyFont="1" applyBorder="1" applyAlignment="1">
      <alignment horizontal="left" vertical="center"/>
    </xf>
    <xf numFmtId="2" fontId="27" fillId="0" borderId="12" xfId="0" applyNumberFormat="1" applyFont="1" applyBorder="1" applyAlignment="1">
      <alignment horizontal="center" vertical="center"/>
    </xf>
    <xf numFmtId="15" fontId="28" fillId="2" borderId="92" xfId="0" applyNumberFormat="1" applyFont="1" applyFill="1" applyBorder="1" applyAlignment="1">
      <alignment horizontal="center" vertical="center" shrinkToFit="1"/>
    </xf>
    <xf numFmtId="2" fontId="24" fillId="0" borderId="33" xfId="0" applyNumberFormat="1" applyFont="1" applyBorder="1" applyAlignment="1">
      <alignment horizontal="left" vertical="center"/>
    </xf>
    <xf numFmtId="0" fontId="24" fillId="0" borderId="34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29" fillId="0" borderId="34" xfId="0" applyFont="1" applyBorder="1" applyAlignment="1">
      <alignment vertical="center"/>
    </xf>
    <xf numFmtId="0" fontId="29" fillId="0" borderId="45" xfId="0" applyFont="1" applyBorder="1" applyAlignment="1">
      <alignment vertical="center"/>
    </xf>
    <xf numFmtId="0" fontId="29" fillId="0" borderId="38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/>
    </xf>
    <xf numFmtId="49" fontId="25" fillId="0" borderId="9" xfId="0" quotePrefix="1" applyNumberFormat="1" applyFont="1" applyBorder="1" applyAlignment="1">
      <alignment horizontal="center" vertical="center" shrinkToFit="1"/>
    </xf>
    <xf numFmtId="0" fontId="25" fillId="2" borderId="8" xfId="0" applyFont="1" applyFill="1" applyBorder="1" applyAlignment="1">
      <alignment vertical="center" shrinkToFit="1"/>
    </xf>
    <xf numFmtId="0" fontId="25" fillId="2" borderId="9" xfId="0" applyFont="1" applyFill="1" applyBorder="1" applyAlignment="1">
      <alignment vertical="center" shrinkToFit="1"/>
    </xf>
    <xf numFmtId="0" fontId="26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0" fontId="27" fillId="0" borderId="8" xfId="0" applyFont="1" applyBorder="1" applyAlignment="1">
      <alignment horizontal="center" vertical="center"/>
    </xf>
    <xf numFmtId="0" fontId="27" fillId="0" borderId="92" xfId="0" applyFont="1" applyBorder="1" applyAlignment="1">
      <alignment horizontal="center" vertical="center"/>
    </xf>
    <xf numFmtId="0" fontId="24" fillId="0" borderId="27" xfId="0" applyFont="1" applyBorder="1" applyAlignment="1">
      <alignment horizontal="left" vertical="center"/>
    </xf>
    <xf numFmtId="2" fontId="24" fillId="0" borderId="28" xfId="0" applyNumberFormat="1" applyFont="1" applyBorder="1" applyAlignment="1">
      <alignment horizontal="center" vertical="center"/>
    </xf>
    <xf numFmtId="2" fontId="30" fillId="0" borderId="28" xfId="0" applyNumberFormat="1" applyFont="1" applyBorder="1" applyAlignment="1">
      <alignment horizontal="center" vertical="center"/>
    </xf>
    <xf numFmtId="0" fontId="30" fillId="0" borderId="28" xfId="0" applyFont="1" applyBorder="1" applyAlignment="1">
      <alignment vertical="center"/>
    </xf>
    <xf numFmtId="0" fontId="29" fillId="0" borderId="28" xfId="0" applyFont="1" applyBorder="1" applyAlignment="1">
      <alignment vertical="center"/>
    </xf>
    <xf numFmtId="0" fontId="29" fillId="0" borderId="43" xfId="0" applyFont="1" applyBorder="1" applyAlignment="1">
      <alignment vertical="center"/>
    </xf>
    <xf numFmtId="0" fontId="29" fillId="0" borderId="29" xfId="0" applyFont="1" applyBorder="1" applyAlignment="1">
      <alignment horizontal="center" vertical="center" shrinkToFit="1"/>
    </xf>
    <xf numFmtId="0" fontId="31" fillId="2" borderId="8" xfId="0" applyFont="1" applyFill="1" applyBorder="1" applyAlignment="1">
      <alignment vertical="center" shrinkToFit="1"/>
    </xf>
    <xf numFmtId="0" fontId="31" fillId="2" borderId="9" xfId="0" applyFont="1" applyFill="1" applyBorder="1" applyAlignment="1">
      <alignment vertical="center" shrinkToFit="1"/>
    </xf>
    <xf numFmtId="0" fontId="27" fillId="0" borderId="9" xfId="0" applyFont="1" applyBorder="1" applyAlignment="1">
      <alignment horizontal="center" vertical="center" shrinkToFit="1"/>
    </xf>
    <xf numFmtId="0" fontId="24" fillId="0" borderId="30" xfId="0" applyFont="1" applyBorder="1" applyAlignment="1">
      <alignment horizontal="left" vertical="center"/>
    </xf>
    <xf numFmtId="0" fontId="24" fillId="0" borderId="28" xfId="0" applyFont="1" applyBorder="1" applyAlignment="1">
      <alignment horizontal="left" vertical="center"/>
    </xf>
    <xf numFmtId="0" fontId="24" fillId="0" borderId="28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49" fontId="12" fillId="2" borderId="9" xfId="0" quotePrefix="1" applyNumberFormat="1" applyFont="1" applyFill="1" applyBorder="1" applyAlignment="1">
      <alignment horizontal="center" vertical="center" shrinkToFit="1"/>
    </xf>
    <xf numFmtId="0" fontId="31" fillId="2" borderId="2" xfId="0" applyFont="1" applyFill="1" applyBorder="1" applyAlignment="1">
      <alignment horizontal="center" vertical="center" shrinkToFit="1"/>
    </xf>
    <xf numFmtId="0" fontId="26" fillId="2" borderId="2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 shrinkToFit="1"/>
    </xf>
    <xf numFmtId="0" fontId="27" fillId="2" borderId="2" xfId="0" applyFont="1" applyFill="1" applyBorder="1" applyAlignment="1">
      <alignment horizontal="center" vertical="center"/>
    </xf>
    <xf numFmtId="0" fontId="27" fillId="2" borderId="92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49" fontId="24" fillId="0" borderId="4" xfId="0" quotePrefix="1" applyNumberFormat="1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10" xfId="0" applyFont="1" applyBorder="1" applyAlignment="1">
      <alignment vertical="center" shrinkToFit="1"/>
    </xf>
    <xf numFmtId="0" fontId="24" fillId="0" borderId="11" xfId="0" applyFont="1" applyBorder="1" applyAlignment="1">
      <alignment vertical="center" shrinkToFit="1"/>
    </xf>
    <xf numFmtId="0" fontId="32" fillId="0" borderId="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 shrinkToFit="1"/>
    </xf>
    <xf numFmtId="15" fontId="28" fillId="2" borderId="4" xfId="0" applyNumberFormat="1" applyFont="1" applyFill="1" applyBorder="1" applyAlignment="1">
      <alignment horizontal="center" vertical="center" shrinkToFit="1"/>
    </xf>
    <xf numFmtId="0" fontId="24" fillId="0" borderId="31" xfId="0" applyFont="1" applyBorder="1" applyAlignment="1">
      <alignment horizontal="left" vertical="center"/>
    </xf>
    <xf numFmtId="0" fontId="24" fillId="0" borderId="31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31" xfId="0" applyFont="1" applyBorder="1" applyAlignment="1">
      <alignment vertical="center"/>
    </xf>
    <xf numFmtId="0" fontId="29" fillId="0" borderId="44" xfId="0" applyFont="1" applyBorder="1" applyAlignment="1">
      <alignment vertical="center"/>
    </xf>
    <xf numFmtId="0" fontId="29" fillId="0" borderId="32" xfId="0" applyFont="1" applyBorder="1" applyAlignment="1">
      <alignment horizontal="center" vertical="center" shrinkToFit="1"/>
    </xf>
    <xf numFmtId="49" fontId="24" fillId="0" borderId="13" xfId="0" quotePrefix="1" applyNumberFormat="1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12" xfId="0" applyFont="1" applyBorder="1" applyAlignment="1">
      <alignment vertical="center" shrinkToFit="1"/>
    </xf>
    <xf numFmtId="0" fontId="24" fillId="0" borderId="13" xfId="0" applyFont="1" applyBorder="1" applyAlignment="1">
      <alignment vertical="center" shrinkToFit="1"/>
    </xf>
    <xf numFmtId="0" fontId="32" fillId="0" borderId="5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/>
    </xf>
    <xf numFmtId="0" fontId="24" fillId="0" borderId="94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49" fontId="24" fillId="0" borderId="9" xfId="0" quotePrefix="1" applyNumberFormat="1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8" xfId="0" applyFont="1" applyBorder="1" applyAlignment="1">
      <alignment vertical="center" shrinkToFit="1"/>
    </xf>
    <xf numFmtId="0" fontId="24" fillId="0" borderId="9" xfId="0" applyFont="1" applyBorder="1" applyAlignment="1">
      <alignment vertical="center" shrinkToFit="1"/>
    </xf>
    <xf numFmtId="0" fontId="24" fillId="0" borderId="9" xfId="0" applyFont="1" applyBorder="1" applyAlignment="1">
      <alignment horizontal="center" vertical="center" shrinkToFit="1"/>
    </xf>
    <xf numFmtId="0" fontId="24" fillId="0" borderId="9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49" fontId="24" fillId="0" borderId="2" xfId="0" quotePrefix="1" applyNumberFormat="1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/>
    </xf>
    <xf numFmtId="49" fontId="24" fillId="0" borderId="11" xfId="0" quotePrefix="1" applyNumberFormat="1" applyFont="1" applyBorder="1" applyAlignment="1">
      <alignment horizontal="center" vertical="center" shrinkToFit="1"/>
    </xf>
    <xf numFmtId="2" fontId="24" fillId="0" borderId="93" xfId="0" applyNumberFormat="1" applyFont="1" applyBorder="1" applyAlignment="1">
      <alignment horizontal="center" vertical="center"/>
    </xf>
    <xf numFmtId="2" fontId="24" fillId="0" borderId="4" xfId="0" applyNumberFormat="1" applyFont="1" applyBorder="1" applyAlignment="1">
      <alignment horizontal="center" vertical="center"/>
    </xf>
    <xf numFmtId="49" fontId="35" fillId="0" borderId="13" xfId="0" quotePrefix="1" applyNumberFormat="1" applyFont="1" applyBorder="1" applyAlignment="1">
      <alignment horizontal="center" vertical="center" shrinkToFit="1"/>
    </xf>
    <xf numFmtId="0" fontId="35" fillId="0" borderId="5" xfId="0" applyFont="1" applyBorder="1" applyAlignment="1">
      <alignment horizontal="center" vertical="center" shrinkToFit="1"/>
    </xf>
    <xf numFmtId="0" fontId="35" fillId="0" borderId="12" xfId="0" applyFont="1" applyBorder="1" applyAlignment="1">
      <alignment vertical="center" shrinkToFit="1"/>
    </xf>
    <xf numFmtId="0" fontId="35" fillId="0" borderId="13" xfId="0" applyFont="1" applyBorder="1" applyAlignment="1">
      <alignment vertical="center" shrinkToFit="1"/>
    </xf>
    <xf numFmtId="0" fontId="35" fillId="0" borderId="13" xfId="0" applyFont="1" applyBorder="1" applyAlignment="1">
      <alignment horizontal="center" vertical="center" shrinkToFit="1"/>
    </xf>
    <xf numFmtId="0" fontId="35" fillId="0" borderId="94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49" fontId="35" fillId="0" borderId="9" xfId="0" quotePrefix="1" applyNumberFormat="1" applyFont="1" applyBorder="1" applyAlignment="1">
      <alignment horizontal="center" vertical="center" shrinkToFit="1"/>
    </xf>
    <xf numFmtId="0" fontId="35" fillId="0" borderId="2" xfId="0" applyFont="1" applyBorder="1" applyAlignment="1">
      <alignment horizontal="center" vertical="center" shrinkToFit="1"/>
    </xf>
    <xf numFmtId="0" fontId="35" fillId="0" borderId="8" xfId="0" applyFont="1" applyBorder="1" applyAlignment="1">
      <alignment horizontal="left" vertical="center" shrinkToFit="1"/>
    </xf>
    <xf numFmtId="0" fontId="35" fillId="0" borderId="9" xfId="0" applyFont="1" applyBorder="1" applyAlignment="1">
      <alignment vertical="center" shrinkToFit="1"/>
    </xf>
    <xf numFmtId="0" fontId="35" fillId="0" borderId="9" xfId="0" applyFont="1" applyBorder="1" applyAlignment="1">
      <alignment horizontal="center" vertical="center" shrinkToFit="1"/>
    </xf>
    <xf numFmtId="0" fontId="35" fillId="0" borderId="9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49" fontId="34" fillId="0" borderId="9" xfId="0" quotePrefix="1" applyNumberFormat="1" applyFont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34" fillId="0" borderId="8" xfId="0" applyFont="1" applyBorder="1" applyAlignment="1">
      <alignment horizontal="left" vertical="center" shrinkToFit="1"/>
    </xf>
    <xf numFmtId="0" fontId="34" fillId="0" borderId="9" xfId="0" applyFont="1" applyBorder="1" applyAlignment="1">
      <alignment vertical="center" shrinkToFit="1"/>
    </xf>
    <xf numFmtId="0" fontId="34" fillId="0" borderId="9" xfId="0" applyFont="1" applyBorder="1" applyAlignment="1">
      <alignment horizontal="center" vertical="center" shrinkToFit="1"/>
    </xf>
    <xf numFmtId="0" fontId="34" fillId="0" borderId="92" xfId="0" applyFont="1" applyBorder="1" applyAlignment="1">
      <alignment horizontal="center" vertical="center"/>
    </xf>
    <xf numFmtId="0" fontId="34" fillId="0" borderId="8" xfId="0" applyFont="1" applyBorder="1" applyAlignment="1">
      <alignment vertical="center" shrinkToFit="1"/>
    </xf>
    <xf numFmtId="49" fontId="33" fillId="0" borderId="11" xfId="0" quotePrefix="1" applyNumberFormat="1" applyFont="1" applyBorder="1" applyAlignment="1">
      <alignment horizontal="center" vertical="center" shrinkToFit="1"/>
    </xf>
    <xf numFmtId="0" fontId="33" fillId="0" borderId="4" xfId="0" applyFont="1" applyBorder="1" applyAlignment="1">
      <alignment horizontal="center" vertical="center" shrinkToFit="1"/>
    </xf>
    <xf numFmtId="0" fontId="33" fillId="0" borderId="10" xfId="0" applyFont="1" applyBorder="1" applyAlignment="1">
      <alignment vertical="center" shrinkToFit="1"/>
    </xf>
    <xf numFmtId="0" fontId="33" fillId="0" borderId="11" xfId="0" applyFont="1" applyBorder="1" applyAlignment="1">
      <alignment vertical="center" shrinkToFit="1"/>
    </xf>
    <xf numFmtId="0" fontId="33" fillId="0" borderId="11" xfId="0" applyFont="1" applyBorder="1" applyAlignment="1">
      <alignment horizontal="center" vertical="center" shrinkToFit="1"/>
    </xf>
    <xf numFmtId="0" fontId="33" fillId="0" borderId="9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49" fontId="33" fillId="0" borderId="7" xfId="0" quotePrefix="1" applyNumberFormat="1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33" fillId="0" borderId="6" xfId="0" applyFont="1" applyBorder="1" applyAlignment="1">
      <alignment vertical="center" shrinkToFit="1"/>
    </xf>
    <xf numFmtId="0" fontId="33" fillId="0" borderId="7" xfId="0" applyFont="1" applyBorder="1" applyAlignment="1">
      <alignment vertical="center" shrinkToFit="1"/>
    </xf>
    <xf numFmtId="0" fontId="33" fillId="0" borderId="7" xfId="0" applyFont="1" applyBorder="1" applyAlignment="1">
      <alignment horizontal="center" vertical="center" shrinkToFit="1"/>
    </xf>
    <xf numFmtId="2" fontId="33" fillId="0" borderId="91" xfId="0" applyNumberFormat="1" applyFont="1" applyBorder="1" applyAlignment="1">
      <alignment horizontal="center" vertical="center"/>
    </xf>
    <xf numFmtId="2" fontId="33" fillId="0" borderId="94" xfId="0" applyNumberFormat="1" applyFont="1" applyBorder="1" applyAlignment="1">
      <alignment horizontal="center" vertical="center"/>
    </xf>
    <xf numFmtId="2" fontId="33" fillId="0" borderId="5" xfId="0" applyNumberFormat="1" applyFont="1" applyBorder="1" applyAlignment="1">
      <alignment horizontal="center" vertical="center"/>
    </xf>
    <xf numFmtId="49" fontId="33" fillId="0" borderId="9" xfId="0" quotePrefix="1" applyNumberFormat="1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8" xfId="0" applyFont="1" applyBorder="1" applyAlignment="1">
      <alignment vertical="center" shrinkToFit="1"/>
    </xf>
    <xf numFmtId="0" fontId="33" fillId="0" borderId="9" xfId="0" applyFont="1" applyBorder="1" applyAlignment="1">
      <alignment vertical="center" shrinkToFit="1"/>
    </xf>
    <xf numFmtId="0" fontId="33" fillId="0" borderId="9" xfId="0" applyFont="1" applyBorder="1" applyAlignment="1">
      <alignment horizontal="center" vertical="center" shrinkToFit="1"/>
    </xf>
    <xf numFmtId="0" fontId="33" fillId="0" borderId="9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 shrinkToFit="1"/>
    </xf>
    <xf numFmtId="0" fontId="33" fillId="0" borderId="12" xfId="0" applyFont="1" applyBorder="1" applyAlignment="1">
      <alignment vertical="center" shrinkToFit="1"/>
    </xf>
    <xf numFmtId="0" fontId="33" fillId="0" borderId="13" xfId="0" applyFont="1" applyBorder="1" applyAlignment="1">
      <alignment vertical="center" shrinkToFit="1"/>
    </xf>
    <xf numFmtId="0" fontId="29" fillId="0" borderId="90" xfId="0" applyFont="1" applyBorder="1" applyAlignment="1">
      <alignment horizontal="center" vertical="center"/>
    </xf>
    <xf numFmtId="49" fontId="29" fillId="0" borderId="90" xfId="0" quotePrefix="1" applyNumberFormat="1" applyFont="1" applyBorder="1" applyAlignment="1">
      <alignment horizontal="center" vertical="center" shrinkToFit="1"/>
    </xf>
    <xf numFmtId="0" fontId="36" fillId="0" borderId="90" xfId="0" applyFont="1" applyBorder="1" applyAlignment="1">
      <alignment horizontal="center" vertical="center" shrinkToFit="1"/>
    </xf>
    <xf numFmtId="0" fontId="36" fillId="0" borderId="90" xfId="0" applyFont="1" applyBorder="1" applyAlignment="1">
      <alignment vertical="center" shrinkToFit="1"/>
    </xf>
    <xf numFmtId="0" fontId="29" fillId="0" borderId="90" xfId="0" applyFont="1" applyBorder="1" applyAlignment="1">
      <alignment vertical="center"/>
    </xf>
    <xf numFmtId="0" fontId="29" fillId="0" borderId="90" xfId="0" applyFont="1" applyBorder="1" applyAlignment="1">
      <alignment horizontal="center" vertical="center" shrinkToFit="1"/>
    </xf>
    <xf numFmtId="0" fontId="29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34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49" fontId="38" fillId="0" borderId="0" xfId="0" applyNumberFormat="1" applyFont="1" applyAlignment="1">
      <alignment horizontal="center" vertical="center"/>
    </xf>
    <xf numFmtId="0" fontId="39" fillId="0" borderId="0" xfId="0" applyFont="1" applyAlignment="1">
      <alignment vertical="center"/>
    </xf>
    <xf numFmtId="49" fontId="39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1" fontId="13" fillId="0" borderId="0" xfId="0" applyNumberFormat="1" applyFont="1" applyAlignment="1">
      <alignment horizontal="center" vertical="center"/>
    </xf>
    <xf numFmtId="49" fontId="42" fillId="0" borderId="0" xfId="0" applyNumberFormat="1" applyFont="1" applyAlignment="1">
      <alignment horizontal="left" vertical="center"/>
    </xf>
    <xf numFmtId="1" fontId="17" fillId="0" borderId="19" xfId="0" applyNumberFormat="1" applyFont="1" applyBorder="1" applyAlignment="1">
      <alignment vertical="center"/>
    </xf>
    <xf numFmtId="0" fontId="20" fillId="0" borderId="20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20" fillId="0" borderId="21" xfId="0" applyFont="1" applyBorder="1" applyAlignment="1">
      <alignment vertical="center" shrinkToFit="1"/>
    </xf>
    <xf numFmtId="0" fontId="20" fillId="0" borderId="21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 shrinkToFit="1"/>
    </xf>
    <xf numFmtId="1" fontId="23" fillId="0" borderId="0" xfId="0" applyNumberFormat="1" applyFont="1" applyAlignment="1">
      <alignment horizontal="center" vertical="center"/>
    </xf>
    <xf numFmtId="0" fontId="20" fillId="0" borderId="24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0" fillId="0" borderId="23" xfId="0" applyFont="1" applyBorder="1" applyAlignment="1">
      <alignment vertical="center" shrinkToFit="1"/>
    </xf>
    <xf numFmtId="0" fontId="20" fillId="0" borderId="23" xfId="0" applyFont="1" applyBorder="1" applyAlignment="1">
      <alignment horizontal="left" vertical="center"/>
    </xf>
    <xf numFmtId="0" fontId="20" fillId="0" borderId="41" xfId="0" applyFont="1" applyBorder="1" applyAlignment="1">
      <alignment horizontal="left" vertical="center" shrinkToFit="1"/>
    </xf>
    <xf numFmtId="1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33" fillId="0" borderId="1" xfId="0" applyFont="1" applyBorder="1" applyAlignment="1">
      <alignment horizontal="center" vertical="center"/>
    </xf>
    <xf numFmtId="49" fontId="33" fillId="2" borderId="7" xfId="0" quotePrefix="1" applyNumberFormat="1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 shrinkToFit="1"/>
    </xf>
    <xf numFmtId="0" fontId="33" fillId="2" borderId="6" xfId="0" applyFont="1" applyFill="1" applyBorder="1" applyAlignment="1">
      <alignment vertical="center" shrinkToFit="1"/>
    </xf>
    <xf numFmtId="0" fontId="33" fillId="2" borderId="7" xfId="0" applyFont="1" applyFill="1" applyBorder="1" applyAlignment="1">
      <alignment vertical="center" shrinkToFit="1"/>
    </xf>
    <xf numFmtId="0" fontId="33" fillId="2" borderId="7" xfId="0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/>
    </xf>
    <xf numFmtId="0" fontId="33" fillId="2" borderId="83" xfId="0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horizontal="left" vertical="center"/>
    </xf>
    <xf numFmtId="0" fontId="33" fillId="2" borderId="26" xfId="0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vertical="center"/>
    </xf>
    <xf numFmtId="2" fontId="33" fillId="2" borderId="26" xfId="0" applyNumberFormat="1" applyFont="1" applyFill="1" applyBorder="1" applyAlignment="1">
      <alignment horizontal="center" vertical="center"/>
    </xf>
    <xf numFmtId="0" fontId="33" fillId="2" borderId="38" xfId="0" applyFont="1" applyFill="1" applyBorder="1" applyAlignment="1">
      <alignment horizontal="center" vertical="center" shrinkToFit="1"/>
    </xf>
    <xf numFmtId="0" fontId="24" fillId="0" borderId="0" xfId="0" applyFont="1" applyAlignment="1">
      <alignment vertical="center"/>
    </xf>
    <xf numFmtId="1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49" fontId="33" fillId="2" borderId="9" xfId="0" quotePrefix="1" applyNumberFormat="1" applyFont="1" applyFill="1" applyBorder="1" applyAlignment="1">
      <alignment horizontal="center" vertical="center" shrinkToFit="1"/>
    </xf>
    <xf numFmtId="0" fontId="33" fillId="2" borderId="2" xfId="0" applyFont="1" applyFill="1" applyBorder="1" applyAlignment="1">
      <alignment horizontal="center" vertical="center" shrinkToFit="1"/>
    </xf>
    <xf numFmtId="0" fontId="33" fillId="2" borderId="8" xfId="0" applyFont="1" applyFill="1" applyBorder="1" applyAlignment="1">
      <alignment vertical="center" shrinkToFit="1"/>
    </xf>
    <xf numFmtId="0" fontId="33" fillId="2" borderId="9" xfId="0" applyFont="1" applyFill="1" applyBorder="1" applyAlignment="1">
      <alignment vertical="center" shrinkToFit="1"/>
    </xf>
    <xf numFmtId="0" fontId="33" fillId="2" borderId="9" xfId="0" applyFont="1" applyFill="1" applyBorder="1" applyAlignment="1">
      <alignment horizontal="center" vertical="center" shrinkToFit="1"/>
    </xf>
    <xf numFmtId="0" fontId="33" fillId="2" borderId="2" xfId="0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left" vertical="center"/>
    </xf>
    <xf numFmtId="0" fontId="29" fillId="2" borderId="28" xfId="0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vertical="center"/>
    </xf>
    <xf numFmtId="2" fontId="29" fillId="2" borderId="28" xfId="0" applyNumberFormat="1" applyFont="1" applyFill="1" applyBorder="1" applyAlignment="1">
      <alignment horizontal="center" vertical="center"/>
    </xf>
    <xf numFmtId="0" fontId="29" fillId="2" borderId="29" xfId="0" applyFont="1" applyFill="1" applyBorder="1" applyAlignment="1">
      <alignment horizontal="center" vertical="center" shrinkToFit="1"/>
    </xf>
    <xf numFmtId="2" fontId="33" fillId="2" borderId="2" xfId="0" applyNumberFormat="1" applyFont="1" applyFill="1" applyBorder="1" applyAlignment="1">
      <alignment horizontal="center" vertical="center"/>
    </xf>
    <xf numFmtId="2" fontId="29" fillId="0" borderId="84" xfId="0" applyNumberFormat="1" applyFont="1" applyBorder="1" applyAlignment="1">
      <alignment horizontal="center" vertical="center"/>
    </xf>
    <xf numFmtId="2" fontId="29" fillId="0" borderId="28" xfId="0" applyNumberFormat="1" applyFont="1" applyBorder="1" applyAlignment="1">
      <alignment horizontal="left" vertical="center"/>
    </xf>
    <xf numFmtId="2" fontId="29" fillId="0" borderId="28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49" fontId="33" fillId="2" borderId="11" xfId="0" quotePrefix="1" applyNumberFormat="1" applyFont="1" applyFill="1" applyBorder="1" applyAlignment="1">
      <alignment horizontal="center" vertical="center" shrinkToFit="1"/>
    </xf>
    <xf numFmtId="0" fontId="33" fillId="2" borderId="4" xfId="0" applyFont="1" applyFill="1" applyBorder="1" applyAlignment="1">
      <alignment horizontal="center" vertical="center" shrinkToFit="1"/>
    </xf>
    <xf numFmtId="0" fontId="33" fillId="2" borderId="10" xfId="0" applyFont="1" applyFill="1" applyBorder="1" applyAlignment="1">
      <alignment vertical="center" shrinkToFit="1"/>
    </xf>
    <xf numFmtId="0" fontId="33" fillId="2" borderId="11" xfId="0" applyFont="1" applyFill="1" applyBorder="1" applyAlignment="1">
      <alignment vertical="center" shrinkToFit="1"/>
    </xf>
    <xf numFmtId="0" fontId="33" fillId="2" borderId="11" xfId="0" applyFont="1" applyFill="1" applyBorder="1" applyAlignment="1">
      <alignment horizontal="center" vertical="center" shrinkToFit="1"/>
    </xf>
    <xf numFmtId="2" fontId="33" fillId="2" borderId="4" xfId="0" applyNumberFormat="1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vertical="center"/>
    </xf>
    <xf numFmtId="2" fontId="29" fillId="2" borderId="31" xfId="0" applyNumberFormat="1" applyFont="1" applyFill="1" applyBorder="1" applyAlignment="1">
      <alignment horizontal="center" vertical="center"/>
    </xf>
    <xf numFmtId="0" fontId="29" fillId="2" borderId="37" xfId="0" applyFont="1" applyFill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/>
    </xf>
    <xf numFmtId="2" fontId="29" fillId="2" borderId="26" xfId="0" applyNumberFormat="1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vertical="center"/>
    </xf>
    <xf numFmtId="0" fontId="29" fillId="2" borderId="38" xfId="0" applyFont="1" applyFill="1" applyBorder="1" applyAlignment="1">
      <alignment horizontal="center" vertical="center" shrinkToFit="1"/>
    </xf>
    <xf numFmtId="2" fontId="29" fillId="2" borderId="28" xfId="0" applyNumberFormat="1" applyFont="1" applyFill="1" applyBorder="1" applyAlignment="1">
      <alignment horizontal="left" vertical="center"/>
    </xf>
    <xf numFmtId="2" fontId="33" fillId="2" borderId="84" xfId="0" applyNumberFormat="1" applyFont="1" applyFill="1" applyBorder="1" applyAlignment="1">
      <alignment horizontal="center" vertical="center"/>
    </xf>
    <xf numFmtId="2" fontId="33" fillId="2" borderId="28" xfId="0" applyNumberFormat="1" applyFont="1" applyFill="1" applyBorder="1" applyAlignment="1">
      <alignment horizontal="left" vertical="center"/>
    </xf>
    <xf numFmtId="2" fontId="33" fillId="2" borderId="28" xfId="0" applyNumberFormat="1" applyFont="1" applyFill="1" applyBorder="1" applyAlignment="1">
      <alignment horizontal="center" vertical="center"/>
    </xf>
    <xf numFmtId="0" fontId="33" fillId="2" borderId="28" xfId="0" applyFont="1" applyFill="1" applyBorder="1" applyAlignment="1">
      <alignment horizontal="center" vertical="center"/>
    </xf>
    <xf numFmtId="0" fontId="33" fillId="2" borderId="28" xfId="0" applyFont="1" applyFill="1" applyBorder="1" applyAlignment="1">
      <alignment vertical="center"/>
    </xf>
    <xf numFmtId="0" fontId="33" fillId="2" borderId="29" xfId="0" applyFont="1" applyFill="1" applyBorder="1" applyAlignment="1">
      <alignment horizontal="center" vertical="center" shrinkToFit="1"/>
    </xf>
    <xf numFmtId="0" fontId="29" fillId="0" borderId="85" xfId="0" applyFont="1" applyBorder="1" applyAlignment="1">
      <alignment horizontal="center" vertical="center"/>
    </xf>
    <xf numFmtId="0" fontId="30" fillId="0" borderId="31" xfId="0" applyFont="1" applyBorder="1" applyAlignment="1">
      <alignment horizontal="left" vertical="center"/>
    </xf>
    <xf numFmtId="2" fontId="29" fillId="0" borderId="31" xfId="0" applyNumberFormat="1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 shrinkToFit="1"/>
    </xf>
    <xf numFmtId="1" fontId="33" fillId="0" borderId="1" xfId="0" quotePrefix="1" applyNumberFormat="1" applyFont="1" applyBorder="1" applyAlignment="1">
      <alignment horizontal="center" vertical="center" shrinkToFit="1"/>
    </xf>
    <xf numFmtId="0" fontId="29" fillId="0" borderId="83" xfId="0" applyFont="1" applyBorder="1" applyAlignment="1">
      <alignment horizontal="center" vertical="center"/>
    </xf>
    <xf numFmtId="0" fontId="29" fillId="0" borderId="26" xfId="0" applyFont="1" applyBorder="1" applyAlignment="1">
      <alignment horizontal="left" vertical="center"/>
    </xf>
    <xf numFmtId="0" fontId="29" fillId="0" borderId="26" xfId="0" applyFont="1" applyBorder="1" applyAlignment="1">
      <alignment horizontal="center" vertical="center"/>
    </xf>
    <xf numFmtId="0" fontId="29" fillId="0" borderId="26" xfId="0" applyFont="1" applyBorder="1" applyAlignment="1">
      <alignment vertical="center"/>
    </xf>
    <xf numFmtId="2" fontId="29" fillId="0" borderId="26" xfId="0" applyNumberFormat="1" applyFont="1" applyBorder="1" applyAlignment="1">
      <alignment horizontal="center" vertical="center"/>
    </xf>
    <xf numFmtId="1" fontId="33" fillId="0" borderId="2" xfId="0" quotePrefix="1" applyNumberFormat="1" applyFont="1" applyBorder="1" applyAlignment="1">
      <alignment horizontal="center" vertical="center" shrinkToFit="1"/>
    </xf>
    <xf numFmtId="0" fontId="29" fillId="0" borderId="84" xfId="0" applyFont="1" applyBorder="1" applyAlignment="1">
      <alignment horizontal="center" vertical="center"/>
    </xf>
    <xf numFmtId="0" fontId="29" fillId="0" borderId="28" xfId="0" applyFont="1" applyBorder="1" applyAlignment="1">
      <alignment horizontal="left" vertical="center"/>
    </xf>
    <xf numFmtId="1" fontId="44" fillId="0" borderId="2" xfId="0" quotePrefix="1" applyNumberFormat="1" applyFont="1" applyBorder="1" applyAlignment="1">
      <alignment horizontal="center" vertical="center" shrinkToFit="1"/>
    </xf>
    <xf numFmtId="0" fontId="44" fillId="0" borderId="2" xfId="0" applyFont="1" applyBorder="1" applyAlignment="1">
      <alignment horizontal="center" vertical="center" shrinkToFit="1"/>
    </xf>
    <xf numFmtId="0" fontId="44" fillId="0" borderId="8" xfId="0" applyFont="1" applyBorder="1" applyAlignment="1">
      <alignment vertical="center" shrinkToFit="1"/>
    </xf>
    <xf numFmtId="0" fontId="44" fillId="0" borderId="9" xfId="0" applyFont="1" applyBorder="1" applyAlignment="1">
      <alignment vertical="center" shrinkToFit="1"/>
    </xf>
    <xf numFmtId="2" fontId="44" fillId="2" borderId="2" xfId="0" applyNumberFormat="1" applyFont="1" applyFill="1" applyBorder="1" applyAlignment="1">
      <alignment horizontal="center" vertical="center"/>
    </xf>
    <xf numFmtId="1" fontId="45" fillId="0" borderId="0" xfId="0" applyNumberFormat="1" applyFont="1" applyAlignment="1">
      <alignment horizontal="center" vertical="center"/>
    </xf>
    <xf numFmtId="0" fontId="45" fillId="0" borderId="0" xfId="0" applyFont="1" applyAlignment="1">
      <alignment vertical="center"/>
    </xf>
    <xf numFmtId="1" fontId="44" fillId="0" borderId="4" xfId="0" quotePrefix="1" applyNumberFormat="1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44" fillId="0" borderId="10" xfId="0" applyFont="1" applyBorder="1" applyAlignment="1">
      <alignment vertical="center" shrinkToFit="1"/>
    </xf>
    <xf numFmtId="0" fontId="44" fillId="0" borderId="11" xfId="0" applyFont="1" applyBorder="1" applyAlignment="1">
      <alignment vertical="center" shrinkToFit="1"/>
    </xf>
    <xf numFmtId="0" fontId="29" fillId="0" borderId="31" xfId="0" applyFont="1" applyBorder="1" applyAlignment="1">
      <alignment horizontal="left" vertical="center"/>
    </xf>
    <xf numFmtId="1" fontId="44" fillId="0" borderId="13" xfId="0" quotePrefix="1" applyNumberFormat="1" applyFont="1" applyBorder="1" applyAlignment="1">
      <alignment horizontal="center" vertical="center" shrinkToFit="1"/>
    </xf>
    <xf numFmtId="0" fontId="44" fillId="0" borderId="5" xfId="0" applyFont="1" applyBorder="1" applyAlignment="1">
      <alignment horizontal="center" vertical="center" shrinkToFit="1"/>
    </xf>
    <xf numFmtId="0" fontId="44" fillId="0" borderId="12" xfId="0" applyFont="1" applyBorder="1" applyAlignment="1">
      <alignment vertical="center" shrinkToFit="1"/>
    </xf>
    <xf numFmtId="0" fontId="44" fillId="0" borderId="13" xfId="0" applyFont="1" applyBorder="1" applyAlignment="1">
      <alignment vertical="center" shrinkToFit="1"/>
    </xf>
    <xf numFmtId="0" fontId="44" fillId="2" borderId="1" xfId="0" applyFont="1" applyFill="1" applyBorder="1" applyAlignment="1">
      <alignment horizontal="center" vertical="center"/>
    </xf>
    <xf numFmtId="0" fontId="29" fillId="0" borderId="86" xfId="0" applyFont="1" applyBorder="1" applyAlignment="1">
      <alignment horizontal="center" vertical="center"/>
    </xf>
    <xf numFmtId="0" fontId="29" fillId="0" borderId="34" xfId="0" applyFont="1" applyBorder="1" applyAlignment="1">
      <alignment horizontal="left" vertical="center"/>
    </xf>
    <xf numFmtId="2" fontId="29" fillId="0" borderId="34" xfId="0" applyNumberFormat="1" applyFont="1" applyBorder="1" applyAlignment="1">
      <alignment horizontal="center" vertical="center"/>
    </xf>
    <xf numFmtId="0" fontId="29" fillId="0" borderId="96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8" xfId="0" applyFont="1" applyBorder="1" applyAlignment="1">
      <alignment vertical="center" shrinkToFit="1"/>
    </xf>
    <xf numFmtId="0" fontId="29" fillId="0" borderId="9" xfId="0" applyFont="1" applyBorder="1" applyAlignment="1">
      <alignment vertical="center" shrinkToFit="1"/>
    </xf>
    <xf numFmtId="0" fontId="29" fillId="2" borderId="2" xfId="0" applyFont="1" applyFill="1" applyBorder="1" applyAlignment="1">
      <alignment horizontal="center" vertical="center" shrinkToFit="1"/>
    </xf>
    <xf numFmtId="0" fontId="29" fillId="0" borderId="4" xfId="0" applyFont="1" applyBorder="1" applyAlignment="1">
      <alignment horizontal="center" vertical="center" shrinkToFit="1"/>
    </xf>
    <xf numFmtId="0" fontId="29" fillId="0" borderId="10" xfId="0" applyFont="1" applyBorder="1" applyAlignment="1">
      <alignment vertical="center" shrinkToFit="1"/>
    </xf>
    <xf numFmtId="0" fontId="29" fillId="0" borderId="11" xfId="0" applyFont="1" applyBorder="1" applyAlignment="1">
      <alignment vertical="center" shrinkToFit="1"/>
    </xf>
    <xf numFmtId="2" fontId="29" fillId="0" borderId="85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left" vertical="center"/>
    </xf>
    <xf numFmtId="49" fontId="33" fillId="0" borderId="13" xfId="0" quotePrefix="1" applyNumberFormat="1" applyFont="1" applyBorder="1" applyAlignment="1">
      <alignment horizontal="center" vertical="center" shrinkToFit="1"/>
    </xf>
    <xf numFmtId="0" fontId="30" fillId="0" borderId="28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 shrinkToFit="1"/>
    </xf>
    <xf numFmtId="1" fontId="44" fillId="0" borderId="11" xfId="0" quotePrefix="1" applyNumberFormat="1" applyFont="1" applyBorder="1" applyAlignment="1">
      <alignment horizontal="center" vertical="center" shrinkToFit="1"/>
    </xf>
    <xf numFmtId="0" fontId="44" fillId="2" borderId="2" xfId="0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shrinkToFit="1"/>
    </xf>
    <xf numFmtId="0" fontId="36" fillId="0" borderId="0" xfId="0" applyFont="1" applyAlignment="1">
      <alignment vertical="center" shrinkToFit="1"/>
    </xf>
    <xf numFmtId="2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 shrinkToFit="1"/>
    </xf>
    <xf numFmtId="1" fontId="40" fillId="0" borderId="0" xfId="0" applyNumberFormat="1" applyFont="1" applyAlignment="1">
      <alignment horizontal="center" vertical="center"/>
    </xf>
    <xf numFmtId="49" fontId="38" fillId="0" borderId="0" xfId="0" applyNumberFormat="1" applyFont="1" applyAlignment="1">
      <alignment horizontal="left" vertical="center"/>
    </xf>
    <xf numFmtId="1" fontId="39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39" fillId="0" borderId="0" xfId="0" applyNumberFormat="1" applyFont="1" applyAlignment="1">
      <alignment horizontal="left" vertical="center"/>
    </xf>
    <xf numFmtId="0" fontId="47" fillId="0" borderId="0" xfId="0" applyFont="1" applyAlignment="1">
      <alignment vertical="center"/>
    </xf>
    <xf numFmtId="49" fontId="13" fillId="0" borderId="0" xfId="0" applyNumberFormat="1" applyFont="1" applyAlignment="1">
      <alignment horizontal="left" vertical="center"/>
    </xf>
    <xf numFmtId="0" fontId="41" fillId="0" borderId="0" xfId="0" applyFont="1" applyAlignment="1">
      <alignment vertical="center"/>
    </xf>
    <xf numFmtId="0" fontId="20" fillId="0" borderId="21" xfId="0" applyFont="1" applyBorder="1" applyAlignment="1">
      <alignment horizontal="left" vertical="center" shrinkToFit="1"/>
    </xf>
    <xf numFmtId="0" fontId="23" fillId="0" borderId="39" xfId="0" applyFont="1" applyBorder="1" applyAlignment="1">
      <alignment vertical="center"/>
    </xf>
    <xf numFmtId="0" fontId="20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left" vertical="center" shrinkToFit="1"/>
    </xf>
    <xf numFmtId="0" fontId="23" fillId="0" borderId="41" xfId="0" applyFont="1" applyBorder="1" applyAlignment="1">
      <alignment vertical="center"/>
    </xf>
    <xf numFmtId="49" fontId="29" fillId="0" borderId="7" xfId="0" quotePrefix="1" applyNumberFormat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29" fillId="0" borderId="6" xfId="0" applyFont="1" applyBorder="1" applyAlignment="1">
      <alignment vertical="center" shrinkToFit="1"/>
    </xf>
    <xf numFmtId="0" fontId="29" fillId="0" borderId="7" xfId="0" applyFont="1" applyBorder="1" applyAlignment="1">
      <alignment vertical="center" shrinkToFit="1"/>
    </xf>
    <xf numFmtId="0" fontId="29" fillId="0" borderId="25" xfId="0" applyFont="1" applyBorder="1" applyAlignment="1">
      <alignment horizontal="center" vertical="center"/>
    </xf>
    <xf numFmtId="49" fontId="29" fillId="0" borderId="9" xfId="0" quotePrefix="1" applyNumberFormat="1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/>
    </xf>
    <xf numFmtId="49" fontId="29" fillId="0" borderId="11" xfId="0" quotePrefix="1" applyNumberFormat="1" applyFont="1" applyBorder="1" applyAlignment="1">
      <alignment horizontal="center" vertical="center" shrinkToFit="1"/>
    </xf>
    <xf numFmtId="0" fontId="29" fillId="0" borderId="30" xfId="0" applyFont="1" applyBorder="1" applyAlignment="1">
      <alignment horizontal="center" vertical="center"/>
    </xf>
    <xf numFmtId="2" fontId="29" fillId="0" borderId="25" xfId="0" applyNumberFormat="1" applyFont="1" applyBorder="1" applyAlignment="1">
      <alignment horizontal="center" vertical="center"/>
    </xf>
    <xf numFmtId="2" fontId="29" fillId="0" borderId="26" xfId="0" applyNumberFormat="1" applyFont="1" applyBorder="1" applyAlignment="1">
      <alignment horizontal="left" vertical="center"/>
    </xf>
    <xf numFmtId="2" fontId="29" fillId="0" borderId="27" xfId="0" applyNumberFormat="1" applyFont="1" applyBorder="1" applyAlignment="1">
      <alignment horizontal="center" vertical="center"/>
    </xf>
    <xf numFmtId="0" fontId="30" fillId="0" borderId="26" xfId="0" applyFont="1" applyBorder="1" applyAlignment="1">
      <alignment horizontal="left" vertical="center"/>
    </xf>
    <xf numFmtId="0" fontId="44" fillId="0" borderId="4" xfId="0" applyFont="1" applyBorder="1" applyAlignment="1">
      <alignment horizontal="center" vertical="center"/>
    </xf>
    <xf numFmtId="1" fontId="44" fillId="0" borderId="1" xfId="0" quotePrefix="1" applyNumberFormat="1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 shrinkToFit="1"/>
    </xf>
    <xf numFmtId="0" fontId="44" fillId="0" borderId="6" xfId="0" applyFont="1" applyBorder="1" applyAlignment="1">
      <alignment vertical="center" shrinkToFit="1"/>
    </xf>
    <xf numFmtId="0" fontId="44" fillId="0" borderId="7" xfId="0" applyFont="1" applyBorder="1" applyAlignment="1">
      <alignment vertical="center" shrinkToFit="1"/>
    </xf>
    <xf numFmtId="0" fontId="44" fillId="0" borderId="1" xfId="0" applyFont="1" applyBorder="1" applyAlignment="1">
      <alignment horizontal="center" vertical="center"/>
    </xf>
    <xf numFmtId="0" fontId="44" fillId="0" borderId="25" xfId="0" applyFont="1" applyBorder="1" applyAlignment="1">
      <alignment horizontal="center" vertical="center"/>
    </xf>
    <xf numFmtId="0" fontId="44" fillId="0" borderId="26" xfId="0" applyFont="1" applyBorder="1" applyAlignment="1">
      <alignment horizontal="left" vertical="center"/>
    </xf>
    <xf numFmtId="0" fontId="44" fillId="0" borderId="26" xfId="0" applyFont="1" applyBorder="1" applyAlignment="1">
      <alignment horizontal="center" vertical="center"/>
    </xf>
    <xf numFmtId="0" fontId="44" fillId="0" borderId="26" xfId="0" applyFont="1" applyBorder="1" applyAlignment="1">
      <alignment vertical="center"/>
    </xf>
    <xf numFmtId="2" fontId="44" fillId="0" borderId="26" xfId="0" applyNumberFormat="1" applyFont="1" applyBorder="1" applyAlignment="1">
      <alignment horizontal="center" vertical="center"/>
    </xf>
    <xf numFmtId="0" fontId="44" fillId="0" borderId="38" xfId="0" applyFont="1" applyBorder="1" applyAlignment="1">
      <alignment horizontal="center" vertical="center" shrinkToFit="1"/>
    </xf>
    <xf numFmtId="0" fontId="44" fillId="0" borderId="2" xfId="0" applyFont="1" applyBorder="1" applyAlignment="1">
      <alignment horizontal="center" vertical="center"/>
    </xf>
    <xf numFmtId="1" fontId="29" fillId="0" borderId="2" xfId="0" quotePrefix="1" applyNumberFormat="1" applyFont="1" applyBorder="1" applyAlignment="1">
      <alignment horizontal="center" vertical="center" shrinkToFit="1"/>
    </xf>
    <xf numFmtId="0" fontId="29" fillId="0" borderId="3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shrinkToFit="1"/>
    </xf>
    <xf numFmtId="0" fontId="29" fillId="0" borderId="15" xfId="0" applyFont="1" applyBorder="1" applyAlignment="1">
      <alignment vertical="center" shrinkToFit="1"/>
    </xf>
    <xf numFmtId="0" fontId="29" fillId="0" borderId="35" xfId="0" applyFont="1" applyBorder="1" applyAlignment="1">
      <alignment horizontal="center" vertical="center"/>
    </xf>
    <xf numFmtId="0" fontId="29" fillId="0" borderId="36" xfId="0" applyFont="1" applyBorder="1" applyAlignment="1">
      <alignment horizontal="left" vertical="center"/>
    </xf>
    <xf numFmtId="0" fontId="29" fillId="0" borderId="36" xfId="0" applyFont="1" applyBorder="1" applyAlignment="1">
      <alignment horizontal="center" vertical="center"/>
    </xf>
    <xf numFmtId="0" fontId="29" fillId="0" borderId="36" xfId="0" applyFont="1" applyBorder="1" applyAlignment="1">
      <alignment vertical="center"/>
    </xf>
    <xf numFmtId="2" fontId="29" fillId="0" borderId="36" xfId="0" applyNumberFormat="1" applyFont="1" applyBorder="1" applyAlignment="1">
      <alignment horizontal="center" vertical="center"/>
    </xf>
    <xf numFmtId="2" fontId="29" fillId="0" borderId="33" xfId="0" applyNumberFormat="1" applyFont="1" applyBorder="1" applyAlignment="1">
      <alignment horizontal="center" vertical="center"/>
    </xf>
    <xf numFmtId="2" fontId="30" fillId="0" borderId="34" xfId="0" applyNumberFormat="1" applyFont="1" applyBorder="1" applyAlignment="1">
      <alignment horizontal="left" vertical="center"/>
    </xf>
    <xf numFmtId="1" fontId="44" fillId="0" borderId="17" xfId="0" quotePrefix="1" applyNumberFormat="1" applyFont="1" applyBorder="1" applyAlignment="1">
      <alignment horizontal="center" vertical="center" shrinkToFit="1"/>
    </xf>
    <xf numFmtId="0" fontId="44" fillId="0" borderId="97" xfId="0" applyFont="1" applyBorder="1" applyAlignment="1">
      <alignment horizontal="center" vertical="center" shrinkToFit="1"/>
    </xf>
    <xf numFmtId="0" fontId="44" fillId="0" borderId="102" xfId="0" applyFont="1" applyBorder="1" applyAlignment="1">
      <alignment vertical="center" shrinkToFit="1"/>
    </xf>
    <xf numFmtId="0" fontId="44" fillId="0" borderId="101" xfId="0" applyFont="1" applyBorder="1" applyAlignment="1">
      <alignment vertical="center" shrinkToFit="1"/>
    </xf>
    <xf numFmtId="0" fontId="44" fillId="0" borderId="97" xfId="0" applyFont="1" applyBorder="1" applyAlignment="1">
      <alignment horizontal="center" vertical="center"/>
    </xf>
    <xf numFmtId="49" fontId="29" fillId="0" borderId="0" xfId="0" quotePrefix="1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1" fontId="47" fillId="0" borderId="0" xfId="0" applyNumberFormat="1" applyFont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26" xfId="0" applyFont="1" applyBorder="1" applyAlignment="1">
      <alignment horizontal="left" vertical="center"/>
    </xf>
    <xf numFmtId="0" fontId="33" fillId="0" borderId="27" xfId="0" applyFont="1" applyBorder="1" applyAlignment="1">
      <alignment horizontal="center" vertical="center"/>
    </xf>
    <xf numFmtId="0" fontId="33" fillId="0" borderId="28" xfId="0" applyFont="1" applyBorder="1" applyAlignment="1">
      <alignment horizontal="left" vertical="center"/>
    </xf>
    <xf numFmtId="0" fontId="33" fillId="0" borderId="30" xfId="0" applyFont="1" applyBorder="1" applyAlignment="1">
      <alignment horizontal="center" vertical="center"/>
    </xf>
    <xf numFmtId="0" fontId="33" fillId="0" borderId="31" xfId="0" applyFont="1" applyBorder="1" applyAlignment="1">
      <alignment horizontal="left" vertical="center"/>
    </xf>
    <xf numFmtId="2" fontId="33" fillId="0" borderId="27" xfId="0" applyNumberFormat="1" applyFont="1" applyBorder="1" applyAlignment="1">
      <alignment horizontal="center" vertical="center"/>
    </xf>
    <xf numFmtId="2" fontId="33" fillId="0" borderId="28" xfId="0" applyNumberFormat="1" applyFont="1" applyBorder="1" applyAlignment="1">
      <alignment horizontal="left" vertical="center"/>
    </xf>
    <xf numFmtId="1" fontId="29" fillId="0" borderId="11" xfId="0" quotePrefix="1" applyNumberFormat="1" applyFont="1" applyBorder="1" applyAlignment="1">
      <alignment horizontal="center" vertical="center" shrinkToFit="1"/>
    </xf>
    <xf numFmtId="0" fontId="29" fillId="2" borderId="10" xfId="0" applyFont="1" applyFill="1" applyBorder="1" applyAlignment="1">
      <alignment vertical="center" shrinkToFit="1"/>
    </xf>
    <xf numFmtId="0" fontId="29" fillId="2" borderId="11" xfId="0" applyFont="1" applyFill="1" applyBorder="1" applyAlignment="1">
      <alignment vertical="center" shrinkToFit="1"/>
    </xf>
    <xf numFmtId="0" fontId="29" fillId="2" borderId="30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left" vertical="center"/>
    </xf>
    <xf numFmtId="1" fontId="29" fillId="0" borderId="1" xfId="0" quotePrefix="1" applyNumberFormat="1" applyFont="1" applyBorder="1" applyAlignment="1">
      <alignment horizontal="center" vertical="center" shrinkToFit="1"/>
    </xf>
    <xf numFmtId="0" fontId="29" fillId="2" borderId="8" xfId="0" applyFont="1" applyFill="1" applyBorder="1" applyAlignment="1">
      <alignment vertical="center" shrinkToFit="1"/>
    </xf>
    <xf numFmtId="0" fontId="29" fillId="2" borderId="9" xfId="0" applyFont="1" applyFill="1" applyBorder="1" applyAlignment="1">
      <alignment vertical="center" shrinkToFit="1"/>
    </xf>
    <xf numFmtId="0" fontId="29" fillId="2" borderId="27" xfId="0" applyFont="1" applyFill="1" applyBorder="1" applyAlignment="1">
      <alignment horizontal="center" vertical="center"/>
    </xf>
    <xf numFmtId="49" fontId="29" fillId="2" borderId="9" xfId="0" quotePrefix="1" applyNumberFormat="1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left" vertical="center" shrinkToFit="1"/>
    </xf>
    <xf numFmtId="2" fontId="33" fillId="0" borderId="30" xfId="0" applyNumberFormat="1" applyFont="1" applyBorder="1" applyAlignment="1">
      <alignment horizontal="center" vertical="center"/>
    </xf>
    <xf numFmtId="2" fontId="33" fillId="0" borderId="31" xfId="0" applyNumberFormat="1" applyFont="1" applyBorder="1" applyAlignment="1">
      <alignment horizontal="left" vertical="center"/>
    </xf>
    <xf numFmtId="0" fontId="37" fillId="2" borderId="27" xfId="0" applyFont="1" applyFill="1" applyBorder="1" applyAlignment="1">
      <alignment horizontal="left" vertical="center"/>
    </xf>
    <xf numFmtId="0" fontId="33" fillId="0" borderId="33" xfId="0" applyFont="1" applyBorder="1" applyAlignment="1">
      <alignment horizontal="center" vertical="center"/>
    </xf>
    <xf numFmtId="0" fontId="33" fillId="0" borderId="34" xfId="0" applyFont="1" applyBorder="1" applyAlignment="1">
      <alignment horizontal="left" vertical="center"/>
    </xf>
    <xf numFmtId="1" fontId="44" fillId="0" borderId="9" xfId="0" quotePrefix="1" applyNumberFormat="1" applyFont="1" applyBorder="1" applyAlignment="1">
      <alignment horizontal="center" vertical="center" shrinkToFit="1"/>
    </xf>
    <xf numFmtId="0" fontId="29" fillId="0" borderId="14" xfId="0" applyFont="1" applyBorder="1" applyAlignment="1">
      <alignment vertical="center" shrinkToFit="1"/>
    </xf>
    <xf numFmtId="0" fontId="33" fillId="0" borderId="35" xfId="0" applyFont="1" applyBorder="1" applyAlignment="1">
      <alignment horizontal="center" vertical="center"/>
    </xf>
    <xf numFmtId="0" fontId="33" fillId="0" borderId="36" xfId="0" applyFont="1" applyBorder="1" applyAlignment="1">
      <alignment horizontal="left" vertical="center"/>
    </xf>
    <xf numFmtId="49" fontId="29" fillId="0" borderId="0" xfId="0" quotePrefix="1" applyNumberFormat="1" applyFont="1" applyAlignment="1">
      <alignment horizontal="center" vertical="center" shrinkToFit="1"/>
    </xf>
    <xf numFmtId="2" fontId="44" fillId="0" borderId="2" xfId="0" applyNumberFormat="1" applyFont="1" applyBorder="1" applyAlignment="1">
      <alignment horizontal="center" vertical="center"/>
    </xf>
    <xf numFmtId="0" fontId="44" fillId="0" borderId="8" xfId="0" applyFont="1" applyBorder="1" applyAlignment="1">
      <alignment horizontal="left" vertical="center" shrinkToFit="1"/>
    </xf>
    <xf numFmtId="2" fontId="30" fillId="0" borderId="31" xfId="0" applyNumberFormat="1" applyFont="1" applyBorder="1" applyAlignment="1">
      <alignment horizontal="left" vertical="center"/>
    </xf>
    <xf numFmtId="0" fontId="30" fillId="0" borderId="25" xfId="0" applyFont="1" applyBorder="1" applyAlignment="1">
      <alignment horizontal="left" vertical="center"/>
    </xf>
    <xf numFmtId="0" fontId="48" fillId="0" borderId="33" xfId="0" applyFont="1" applyBorder="1" applyAlignment="1">
      <alignment horizontal="left" vertical="center"/>
    </xf>
    <xf numFmtId="2" fontId="33" fillId="0" borderId="35" xfId="0" applyNumberFormat="1" applyFont="1" applyBorder="1" applyAlignment="1">
      <alignment horizontal="center" vertical="center"/>
    </xf>
    <xf numFmtId="2" fontId="33" fillId="0" borderId="36" xfId="0" applyNumberFormat="1" applyFont="1" applyBorder="1" applyAlignment="1">
      <alignment horizontal="left" vertical="center"/>
    </xf>
    <xf numFmtId="2" fontId="33" fillId="0" borderId="33" xfId="0" applyNumberFormat="1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9" fontId="50" fillId="0" borderId="0" xfId="0" applyNumberFormat="1" applyFont="1" applyAlignment="1">
      <alignment horizontal="left" vertical="center"/>
    </xf>
    <xf numFmtId="2" fontId="37" fillId="0" borderId="27" xfId="0" applyNumberFormat="1" applyFont="1" applyBorder="1" applyAlignment="1">
      <alignment horizontal="left" vertical="center"/>
    </xf>
    <xf numFmtId="1" fontId="44" fillId="0" borderId="3" xfId="0" quotePrefix="1" applyNumberFormat="1" applyFont="1" applyBorder="1" applyAlignment="1">
      <alignment horizontal="center" vertical="center" shrinkToFit="1"/>
    </xf>
    <xf numFmtId="1" fontId="44" fillId="0" borderId="5" xfId="0" quotePrefix="1" applyNumberFormat="1" applyFont="1" applyBorder="1" applyAlignment="1">
      <alignment horizontal="center" vertical="center" shrinkToFit="1"/>
    </xf>
    <xf numFmtId="0" fontId="44" fillId="2" borderId="4" xfId="0" applyFont="1" applyFill="1" applyBorder="1" applyAlignment="1">
      <alignment horizontal="center" vertical="center" shrinkToFit="1"/>
    </xf>
    <xf numFmtId="0" fontId="44" fillId="2" borderId="10" xfId="0" applyFont="1" applyFill="1" applyBorder="1" applyAlignment="1">
      <alignment vertical="center" shrinkToFit="1"/>
    </xf>
    <xf numFmtId="0" fontId="44" fillId="2" borderId="11" xfId="0" applyFont="1" applyFill="1" applyBorder="1" applyAlignment="1">
      <alignment vertical="center" shrinkToFit="1"/>
    </xf>
    <xf numFmtId="0" fontId="29" fillId="0" borderId="0" xfId="0" applyFont="1" applyAlignment="1">
      <alignment vertical="center" shrinkToFit="1"/>
    </xf>
    <xf numFmtId="49" fontId="34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2" fontId="29" fillId="2" borderId="2" xfId="0" applyNumberFormat="1" applyFont="1" applyFill="1" applyBorder="1" applyAlignment="1">
      <alignment horizontal="center" vertical="center"/>
    </xf>
    <xf numFmtId="2" fontId="29" fillId="2" borderId="27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2" fontId="29" fillId="0" borderId="30" xfId="0" applyNumberFormat="1" applyFont="1" applyBorder="1" applyAlignment="1">
      <alignment horizontal="center" vertical="center"/>
    </xf>
    <xf numFmtId="2" fontId="44" fillId="0" borderId="4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29" fillId="0" borderId="27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44" fillId="2" borderId="2" xfId="0" applyFont="1" applyFill="1" applyBorder="1" applyAlignment="1">
      <alignment horizontal="center" vertical="center" shrinkToFit="1"/>
    </xf>
    <xf numFmtId="0" fontId="44" fillId="2" borderId="8" xfId="0" applyFont="1" applyFill="1" applyBorder="1" applyAlignment="1">
      <alignment vertical="center" shrinkToFit="1"/>
    </xf>
    <xf numFmtId="0" fontId="44" fillId="2" borderId="9" xfId="0" applyFont="1" applyFill="1" applyBorder="1" applyAlignment="1">
      <alignment vertical="center" shrinkToFit="1"/>
    </xf>
    <xf numFmtId="0" fontId="23" fillId="0" borderId="0" xfId="0" applyFont="1" applyAlignment="1">
      <alignment horizontal="center" vertical="center"/>
    </xf>
    <xf numFmtId="0" fontId="20" fillId="0" borderId="98" xfId="0" applyFont="1" applyBorder="1" applyAlignment="1">
      <alignment horizontal="left" vertical="center"/>
    </xf>
    <xf numFmtId="0" fontId="20" fillId="0" borderId="99" xfId="0" applyFont="1" applyBorder="1" applyAlignment="1">
      <alignment horizontal="left" vertical="center"/>
    </xf>
    <xf numFmtId="2" fontId="29" fillId="0" borderId="42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2" fontId="29" fillId="0" borderId="46" xfId="0" applyNumberFormat="1" applyFont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8" xfId="0" applyFont="1" applyFill="1" applyBorder="1" applyAlignment="1">
      <alignment horizontal="left" vertical="center"/>
    </xf>
    <xf numFmtId="2" fontId="33" fillId="2" borderId="43" xfId="0" applyNumberFormat="1" applyFont="1" applyFill="1" applyBorder="1" applyAlignment="1">
      <alignment horizontal="center" vertical="center"/>
    </xf>
    <xf numFmtId="0" fontId="33" fillId="0" borderId="30" xfId="0" applyFont="1" applyBorder="1" applyAlignment="1">
      <alignment horizontal="left" vertical="center"/>
    </xf>
    <xf numFmtId="0" fontId="33" fillId="0" borderId="31" xfId="0" applyFont="1" applyBorder="1" applyAlignment="1">
      <alignment horizontal="center" vertical="center"/>
    </xf>
    <xf numFmtId="2" fontId="44" fillId="0" borderId="43" xfId="0" applyNumberFormat="1" applyFont="1" applyBorder="1" applyAlignment="1">
      <alignment horizontal="center" vertical="center"/>
    </xf>
    <xf numFmtId="0" fontId="44" fillId="0" borderId="43" xfId="0" applyFont="1" applyBorder="1" applyAlignment="1">
      <alignment horizontal="center" vertical="center"/>
    </xf>
    <xf numFmtId="2" fontId="44" fillId="0" borderId="44" xfId="0" applyNumberFormat="1" applyFont="1" applyBorder="1" applyAlignment="1">
      <alignment horizontal="center" vertical="center"/>
    </xf>
    <xf numFmtId="2" fontId="29" fillId="0" borderId="44" xfId="0" applyNumberFormat="1" applyFont="1" applyBorder="1" applyAlignment="1">
      <alignment horizontal="center" vertical="center"/>
    </xf>
    <xf numFmtId="0" fontId="44" fillId="0" borderId="42" xfId="0" applyFont="1" applyBorder="1" applyAlignment="1">
      <alignment horizontal="center" vertical="center"/>
    </xf>
    <xf numFmtId="2" fontId="29" fillId="0" borderId="45" xfId="0" applyNumberFormat="1" applyFont="1" applyBorder="1" applyAlignment="1">
      <alignment horizontal="center" vertical="center"/>
    </xf>
    <xf numFmtId="0" fontId="30" fillId="0" borderId="30" xfId="0" applyFont="1" applyBorder="1" applyAlignment="1">
      <alignment horizontal="left" vertical="center"/>
    </xf>
    <xf numFmtId="0" fontId="44" fillId="0" borderId="44" xfId="0" applyFont="1" applyBorder="1" applyAlignment="1">
      <alignment horizontal="center" vertical="center"/>
    </xf>
    <xf numFmtId="1" fontId="17" fillId="0" borderId="0" xfId="0" applyNumberFormat="1" applyFont="1" applyAlignment="1">
      <alignment horizontal="left" vertical="center"/>
    </xf>
    <xf numFmtId="1" fontId="50" fillId="0" borderId="0" xfId="0" applyNumberFormat="1" applyFont="1" applyAlignment="1">
      <alignment horizontal="left" vertical="center"/>
    </xf>
    <xf numFmtId="1" fontId="13" fillId="0" borderId="0" xfId="0" applyNumberFormat="1" applyFont="1" applyAlignment="1">
      <alignment vertical="center"/>
    </xf>
    <xf numFmtId="0" fontId="29" fillId="2" borderId="25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left" vertical="center"/>
    </xf>
    <xf numFmtId="0" fontId="29" fillId="2" borderId="26" xfId="0" applyFont="1" applyFill="1" applyBorder="1" applyAlignment="1">
      <alignment horizontal="center" vertical="center"/>
    </xf>
    <xf numFmtId="2" fontId="29" fillId="2" borderId="28" xfId="0" applyNumberFormat="1" applyFont="1" applyFill="1" applyBorder="1" applyAlignment="1">
      <alignment vertical="center"/>
    </xf>
    <xf numFmtId="0" fontId="44" fillId="2" borderId="1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vertical="center" shrinkToFit="1"/>
    </xf>
    <xf numFmtId="0" fontId="44" fillId="2" borderId="7" xfId="0" applyFont="1" applyFill="1" applyBorder="1" applyAlignment="1">
      <alignment vertical="center" shrinkToFit="1"/>
    </xf>
    <xf numFmtId="0" fontId="29" fillId="2" borderId="32" xfId="0" applyFont="1" applyFill="1" applyBorder="1" applyAlignment="1">
      <alignment horizontal="center" vertical="center" shrinkToFit="1"/>
    </xf>
    <xf numFmtId="0" fontId="29" fillId="2" borderId="33" xfId="0" applyFont="1" applyFill="1" applyBorder="1" applyAlignment="1">
      <alignment horizontal="center" vertical="center"/>
    </xf>
    <xf numFmtId="0" fontId="29" fillId="2" borderId="34" xfId="0" applyFont="1" applyFill="1" applyBorder="1" applyAlignment="1">
      <alignment vertical="center"/>
    </xf>
    <xf numFmtId="0" fontId="29" fillId="2" borderId="34" xfId="0" applyFont="1" applyFill="1" applyBorder="1" applyAlignment="1">
      <alignment horizontal="center" vertical="center"/>
    </xf>
    <xf numFmtId="2" fontId="29" fillId="2" borderId="34" xfId="0" applyNumberFormat="1" applyFont="1" applyFill="1" applyBorder="1" applyAlignment="1">
      <alignment horizontal="center" vertical="center"/>
    </xf>
    <xf numFmtId="0" fontId="29" fillId="2" borderId="96" xfId="0" applyFont="1" applyFill="1" applyBorder="1" applyAlignment="1">
      <alignment horizontal="center" vertical="center" shrinkToFit="1"/>
    </xf>
    <xf numFmtId="0" fontId="29" fillId="2" borderId="34" xfId="0" applyFont="1" applyFill="1" applyBorder="1" applyAlignment="1">
      <alignment horizontal="left" vertical="center"/>
    </xf>
    <xf numFmtId="0" fontId="29" fillId="2" borderId="27" xfId="0" applyFont="1" applyFill="1" applyBorder="1" applyAlignment="1">
      <alignment horizontal="left" vertical="center"/>
    </xf>
    <xf numFmtId="0" fontId="44" fillId="2" borderId="5" xfId="0" applyFont="1" applyFill="1" applyBorder="1" applyAlignment="1">
      <alignment horizontal="center" vertical="center" shrinkToFit="1"/>
    </xf>
    <xf numFmtId="0" fontId="44" fillId="2" borderId="12" xfId="0" applyFont="1" applyFill="1" applyBorder="1" applyAlignment="1">
      <alignment vertical="center" shrinkToFit="1"/>
    </xf>
    <xf numFmtId="0" fontId="44" fillId="2" borderId="13" xfId="0" applyFont="1" applyFill="1" applyBorder="1" applyAlignment="1">
      <alignment vertical="center" shrinkToFit="1"/>
    </xf>
    <xf numFmtId="0" fontId="44" fillId="2" borderId="4" xfId="0" applyFont="1" applyFill="1" applyBorder="1" applyAlignment="1">
      <alignment horizontal="center" vertical="center"/>
    </xf>
    <xf numFmtId="1" fontId="29" fillId="0" borderId="0" xfId="0" quotePrefix="1" applyNumberFormat="1" applyFont="1" applyAlignment="1">
      <alignment horizontal="center" vertical="center"/>
    </xf>
    <xf numFmtId="1" fontId="37" fillId="0" borderId="0" xfId="0" applyNumberFormat="1" applyFont="1" applyAlignment="1">
      <alignment vertical="center"/>
    </xf>
    <xf numFmtId="1" fontId="34" fillId="0" borderId="0" xfId="0" applyNumberFormat="1" applyFont="1" applyAlignment="1">
      <alignment vertical="center"/>
    </xf>
    <xf numFmtId="1" fontId="34" fillId="0" borderId="0" xfId="0" applyNumberFormat="1" applyFont="1" applyAlignment="1">
      <alignment horizontal="left" vertical="center"/>
    </xf>
    <xf numFmtId="1" fontId="13" fillId="0" borderId="0" xfId="0" applyNumberFormat="1" applyFont="1" applyAlignment="1">
      <alignment horizontal="left" vertical="center"/>
    </xf>
    <xf numFmtId="0" fontId="20" fillId="0" borderId="107" xfId="0" applyFont="1" applyBorder="1" applyAlignment="1">
      <alignment horizontal="center" vertical="center" shrinkToFit="1"/>
    </xf>
    <xf numFmtId="0" fontId="20" fillId="0" borderId="108" xfId="0" applyFont="1" applyBorder="1" applyAlignment="1">
      <alignment horizontal="center" vertical="center" shrinkToFit="1"/>
    </xf>
    <xf numFmtId="0" fontId="20" fillId="0" borderId="40" xfId="0" applyFont="1" applyBorder="1" applyAlignment="1">
      <alignment horizontal="left" vertical="center" shrinkToFit="1"/>
    </xf>
    <xf numFmtId="0" fontId="29" fillId="0" borderId="83" xfId="0" applyFont="1" applyBorder="1" applyAlignment="1">
      <alignment horizontal="left" vertical="center"/>
    </xf>
    <xf numFmtId="2" fontId="29" fillId="0" borderId="84" xfId="0" applyNumberFormat="1" applyFont="1" applyBorder="1" applyAlignment="1">
      <alignment horizontal="left" vertical="center"/>
    </xf>
    <xf numFmtId="0" fontId="29" fillId="0" borderId="84" xfId="0" applyFont="1" applyBorder="1" applyAlignment="1">
      <alignment horizontal="left" vertical="center"/>
    </xf>
    <xf numFmtId="2" fontId="29" fillId="0" borderId="85" xfId="0" applyNumberFormat="1" applyFont="1" applyBorder="1" applyAlignment="1">
      <alignment horizontal="left" vertical="center"/>
    </xf>
    <xf numFmtId="0" fontId="29" fillId="0" borderId="85" xfId="0" applyFont="1" applyBorder="1" applyAlignment="1">
      <alignment horizontal="left" vertical="center"/>
    </xf>
    <xf numFmtId="2" fontId="44" fillId="0" borderId="1" xfId="0" applyNumberFormat="1" applyFont="1" applyBorder="1" applyAlignment="1">
      <alignment horizontal="center" vertical="center"/>
    </xf>
    <xf numFmtId="0" fontId="29" fillId="0" borderId="86" xfId="0" applyFont="1" applyBorder="1" applyAlignment="1">
      <alignment horizontal="left" vertical="center"/>
    </xf>
    <xf numFmtId="1" fontId="44" fillId="0" borderId="7" xfId="0" quotePrefix="1" applyNumberFormat="1" applyFont="1" applyBorder="1" applyAlignment="1">
      <alignment horizontal="center" vertical="center" shrinkToFit="1"/>
    </xf>
    <xf numFmtId="0" fontId="44" fillId="0" borderId="91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94" xfId="0" applyFont="1" applyBorder="1" applyAlignment="1">
      <alignment horizontal="center" vertical="center"/>
    </xf>
    <xf numFmtId="0" fontId="44" fillId="0" borderId="92" xfId="0" applyFont="1" applyBorder="1" applyAlignment="1">
      <alignment horizontal="center" vertical="center"/>
    </xf>
    <xf numFmtId="0" fontId="44" fillId="0" borderId="93" xfId="0" applyFont="1" applyBorder="1" applyAlignment="1">
      <alignment horizontal="center" vertical="center"/>
    </xf>
    <xf numFmtId="2" fontId="44" fillId="0" borderId="5" xfId="0" applyNumberFormat="1" applyFont="1" applyBorder="1" applyAlignment="1">
      <alignment horizontal="center" vertical="center"/>
    </xf>
    <xf numFmtId="2" fontId="44" fillId="0" borderId="94" xfId="0" applyNumberFormat="1" applyFont="1" applyBorder="1" applyAlignment="1">
      <alignment horizontal="center" vertical="center"/>
    </xf>
    <xf numFmtId="0" fontId="37" fillId="0" borderId="0" xfId="0" applyFont="1" applyAlignment="1">
      <alignment horizontal="right" vertical="center"/>
    </xf>
    <xf numFmtId="1" fontId="34" fillId="0" borderId="0" xfId="0" applyNumberFormat="1" applyFont="1" applyAlignment="1">
      <alignment horizontal="center" vertical="center"/>
    </xf>
    <xf numFmtId="2" fontId="29" fillId="0" borderId="83" xfId="0" applyNumberFormat="1" applyFont="1" applyBorder="1" applyAlignment="1">
      <alignment horizontal="center" vertical="center"/>
    </xf>
    <xf numFmtId="0" fontId="29" fillId="0" borderId="100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2" fontId="52" fillId="0" borderId="2" xfId="0" applyNumberFormat="1" applyFont="1" applyBorder="1" applyAlignment="1">
      <alignment horizontal="center" vertical="center"/>
    </xf>
    <xf numFmtId="2" fontId="52" fillId="0" borderId="4" xfId="0" applyNumberFormat="1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1" fontId="44" fillId="0" borderId="97" xfId="0" quotePrefix="1" applyNumberFormat="1" applyFont="1" applyBorder="1" applyAlignment="1">
      <alignment horizontal="center" vertical="center" shrinkToFit="1"/>
    </xf>
    <xf numFmtId="0" fontId="52" fillId="0" borderId="97" xfId="0" applyFont="1" applyBorder="1" applyAlignment="1">
      <alignment horizontal="center" vertical="center"/>
    </xf>
    <xf numFmtId="2" fontId="44" fillId="0" borderId="97" xfId="0" applyNumberFormat="1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29" fillId="2" borderId="35" xfId="0" applyFont="1" applyFill="1" applyBorder="1" applyAlignment="1">
      <alignment horizontal="center" vertical="center"/>
    </xf>
    <xf numFmtId="0" fontId="29" fillId="2" borderId="36" xfId="0" applyFont="1" applyFill="1" applyBorder="1" applyAlignment="1">
      <alignment horizontal="left" vertical="center"/>
    </xf>
    <xf numFmtId="0" fontId="29" fillId="2" borderId="36" xfId="0" applyFont="1" applyFill="1" applyBorder="1" applyAlignment="1">
      <alignment horizontal="center" vertical="center"/>
    </xf>
    <xf numFmtId="0" fontId="29" fillId="2" borderId="36" xfId="0" applyFont="1" applyFill="1" applyBorder="1" applyAlignment="1">
      <alignment vertical="center"/>
    </xf>
    <xf numFmtId="2" fontId="29" fillId="2" borderId="36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1" fontId="14" fillId="0" borderId="19" xfId="0" applyNumberFormat="1" applyFont="1" applyBorder="1" applyAlignment="1">
      <alignment vertical="center"/>
    </xf>
    <xf numFmtId="0" fontId="54" fillId="0" borderId="20" xfId="0" applyFont="1" applyBorder="1" applyAlignment="1">
      <alignment horizontal="center" vertical="center" shrinkToFit="1"/>
    </xf>
    <xf numFmtId="0" fontId="54" fillId="0" borderId="21" xfId="0" applyFont="1" applyBorder="1" applyAlignment="1">
      <alignment horizontal="center" vertical="center" shrinkToFit="1"/>
    </xf>
    <xf numFmtId="0" fontId="54" fillId="0" borderId="21" xfId="0" applyFont="1" applyBorder="1" applyAlignment="1">
      <alignment vertical="center" shrinkToFit="1"/>
    </xf>
    <xf numFmtId="0" fontId="54" fillId="0" borderId="21" xfId="0" applyFont="1" applyBorder="1" applyAlignment="1">
      <alignment horizontal="left" vertical="center"/>
    </xf>
    <xf numFmtId="0" fontId="54" fillId="0" borderId="39" xfId="0" applyFont="1" applyBorder="1" applyAlignment="1">
      <alignment horizontal="left" vertical="center" shrinkToFit="1"/>
    </xf>
    <xf numFmtId="0" fontId="54" fillId="0" borderId="24" xfId="0" applyFont="1" applyBorder="1" applyAlignment="1">
      <alignment horizontal="center" vertical="center" shrinkToFit="1"/>
    </xf>
    <xf numFmtId="0" fontId="54" fillId="0" borderId="23" xfId="0" applyFont="1" applyBorder="1" applyAlignment="1">
      <alignment horizontal="center" vertical="center" shrinkToFit="1"/>
    </xf>
    <xf numFmtId="0" fontId="54" fillId="0" borderId="23" xfId="0" applyFont="1" applyBorder="1" applyAlignment="1">
      <alignment vertical="center" shrinkToFit="1"/>
    </xf>
    <xf numFmtId="0" fontId="54" fillId="0" borderId="23" xfId="0" applyFont="1" applyBorder="1" applyAlignment="1">
      <alignment horizontal="left" vertical="center"/>
    </xf>
    <xf numFmtId="0" fontId="54" fillId="0" borderId="41" xfId="0" applyFont="1" applyBorder="1" applyAlignment="1">
      <alignment horizontal="left" vertical="center" shrinkToFit="1"/>
    </xf>
    <xf numFmtId="1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33" fillId="2" borderId="84" xfId="0" applyFont="1" applyFill="1" applyBorder="1" applyAlignment="1">
      <alignment horizontal="center" vertical="center"/>
    </xf>
    <xf numFmtId="2" fontId="33" fillId="0" borderId="84" xfId="0" applyNumberFormat="1" applyFont="1" applyBorder="1" applyAlignment="1">
      <alignment horizontal="center" vertical="center"/>
    </xf>
    <xf numFmtId="2" fontId="33" fillId="0" borderId="28" xfId="0" applyNumberFormat="1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28" xfId="0" applyFont="1" applyBorder="1" applyAlignment="1">
      <alignment vertical="center"/>
    </xf>
    <xf numFmtId="0" fontId="33" fillId="0" borderId="29" xfId="0" applyFont="1" applyBorder="1" applyAlignment="1">
      <alignment horizontal="center" vertical="center" shrinkToFit="1"/>
    </xf>
    <xf numFmtId="0" fontId="33" fillId="2" borderId="85" xfId="0" applyFont="1" applyFill="1" applyBorder="1" applyAlignment="1">
      <alignment horizontal="center" vertical="center"/>
    </xf>
    <xf numFmtId="0" fontId="33" fillId="2" borderId="31" xfId="0" applyFont="1" applyFill="1" applyBorder="1" applyAlignment="1">
      <alignment horizontal="left" vertical="center"/>
    </xf>
    <xf numFmtId="0" fontId="33" fillId="2" borderId="31" xfId="0" applyFont="1" applyFill="1" applyBorder="1" applyAlignment="1">
      <alignment horizontal="center" vertical="center"/>
    </xf>
    <xf numFmtId="0" fontId="33" fillId="2" borderId="31" xfId="0" applyFont="1" applyFill="1" applyBorder="1" applyAlignment="1">
      <alignment vertical="center"/>
    </xf>
    <xf numFmtId="2" fontId="33" fillId="2" borderId="31" xfId="0" applyNumberFormat="1" applyFont="1" applyFill="1" applyBorder="1" applyAlignment="1">
      <alignment horizontal="center" vertical="center"/>
    </xf>
    <xf numFmtId="0" fontId="33" fillId="2" borderId="37" xfId="0" applyFont="1" applyFill="1" applyBorder="1" applyAlignment="1">
      <alignment horizontal="center" vertical="center" shrinkToFit="1"/>
    </xf>
    <xf numFmtId="2" fontId="33" fillId="2" borderId="83" xfId="0" applyNumberFormat="1" applyFont="1" applyFill="1" applyBorder="1" applyAlignment="1">
      <alignment horizontal="center" vertical="center"/>
    </xf>
    <xf numFmtId="2" fontId="33" fillId="2" borderId="26" xfId="0" applyNumberFormat="1" applyFont="1" applyFill="1" applyBorder="1" applyAlignment="1">
      <alignment horizontal="left" vertical="center"/>
    </xf>
    <xf numFmtId="0" fontId="33" fillId="0" borderId="85" xfId="0" applyFont="1" applyBorder="1" applyAlignment="1">
      <alignment horizontal="center" vertical="center"/>
    </xf>
    <xf numFmtId="0" fontId="33" fillId="0" borderId="31" xfId="0" applyFont="1" applyBorder="1" applyAlignment="1">
      <alignment vertical="center"/>
    </xf>
    <xf numFmtId="2" fontId="33" fillId="0" borderId="31" xfId="0" applyNumberFormat="1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 shrinkToFit="1"/>
    </xf>
    <xf numFmtId="0" fontId="33" fillId="0" borderId="83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26" xfId="0" applyFont="1" applyBorder="1" applyAlignment="1">
      <alignment vertical="center"/>
    </xf>
    <xf numFmtId="2" fontId="33" fillId="0" borderId="26" xfId="0" applyNumberFormat="1" applyFont="1" applyBorder="1" applyAlignment="1">
      <alignment horizontal="center" vertical="center"/>
    </xf>
    <xf numFmtId="0" fontId="33" fillId="0" borderId="38" xfId="0" applyFont="1" applyBorder="1" applyAlignment="1">
      <alignment horizontal="center" vertical="center" shrinkToFit="1"/>
    </xf>
    <xf numFmtId="0" fontId="33" fillId="0" borderId="84" xfId="0" applyFont="1" applyBorder="1" applyAlignment="1">
      <alignment horizontal="center" vertical="center"/>
    </xf>
    <xf numFmtId="1" fontId="33" fillId="0" borderId="4" xfId="0" quotePrefix="1" applyNumberFormat="1" applyFont="1" applyBorder="1" applyAlignment="1">
      <alignment horizontal="center" vertical="center" shrinkToFit="1"/>
    </xf>
    <xf numFmtId="0" fontId="33" fillId="0" borderId="32" xfId="0" applyFont="1" applyBorder="1" applyAlignment="1">
      <alignment horizontal="center" vertical="center" shrinkToFit="1"/>
    </xf>
    <xf numFmtId="1" fontId="33" fillId="0" borderId="13" xfId="0" quotePrefix="1" applyNumberFormat="1" applyFont="1" applyBorder="1" applyAlignment="1">
      <alignment horizontal="center" vertical="center" shrinkToFit="1"/>
    </xf>
    <xf numFmtId="0" fontId="33" fillId="0" borderId="86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34" xfId="0" applyFont="1" applyBorder="1" applyAlignment="1">
      <alignment vertical="center"/>
    </xf>
    <xf numFmtId="2" fontId="33" fillId="0" borderId="34" xfId="0" applyNumberFormat="1" applyFont="1" applyBorder="1" applyAlignment="1">
      <alignment horizontal="center" vertical="center"/>
    </xf>
    <xf numFmtId="0" fontId="33" fillId="0" borderId="96" xfId="0" applyFont="1" applyBorder="1" applyAlignment="1">
      <alignment horizontal="center" vertical="center" shrinkToFit="1"/>
    </xf>
    <xf numFmtId="1" fontId="33" fillId="0" borderId="9" xfId="0" quotePrefix="1" applyNumberFormat="1" applyFont="1" applyBorder="1" applyAlignment="1">
      <alignment horizontal="center" vertical="center" shrinkToFit="1"/>
    </xf>
    <xf numFmtId="2" fontId="33" fillId="0" borderId="85" xfId="0" applyNumberFormat="1" applyFont="1" applyBorder="1" applyAlignment="1">
      <alignment horizontal="center" vertical="center"/>
    </xf>
    <xf numFmtId="1" fontId="33" fillId="0" borderId="11" xfId="0" quotePrefix="1" applyNumberFormat="1" applyFont="1" applyBorder="1" applyAlignment="1">
      <alignment horizontal="center" vertical="center" shrinkToFit="1"/>
    </xf>
    <xf numFmtId="0" fontId="33" fillId="0" borderId="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49" fontId="33" fillId="0" borderId="0" xfId="0" quotePrefix="1" applyNumberFormat="1" applyFont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3" fillId="0" borderId="0" xfId="0" applyFont="1" applyAlignment="1">
      <alignment vertical="center" shrinkToFit="1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2" fontId="33" fillId="0" borderId="0" xfId="0" applyNumberFormat="1" applyFont="1" applyAlignment="1">
      <alignment horizontal="center" vertical="center"/>
    </xf>
    <xf numFmtId="0" fontId="48" fillId="0" borderId="0" xfId="0" applyFont="1" applyAlignment="1">
      <alignment vertical="center"/>
    </xf>
    <xf numFmtId="0" fontId="33" fillId="0" borderId="0" xfId="0" applyFont="1" applyAlignment="1">
      <alignment horizontal="right" vertical="center"/>
    </xf>
    <xf numFmtId="0" fontId="48" fillId="0" borderId="0" xfId="0" applyFont="1" applyAlignment="1">
      <alignment horizontal="center" vertical="center"/>
    </xf>
    <xf numFmtId="49" fontId="24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vertical="center"/>
    </xf>
    <xf numFmtId="49" fontId="15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3" fillId="0" borderId="3" xfId="0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left" vertical="center" shrinkToFit="1"/>
    </xf>
    <xf numFmtId="0" fontId="33" fillId="0" borderId="15" xfId="0" applyFont="1" applyBorder="1" applyAlignment="1">
      <alignment vertical="center" shrinkToFit="1"/>
    </xf>
    <xf numFmtId="49" fontId="33" fillId="0" borderId="2" xfId="0" quotePrefix="1" applyNumberFormat="1" applyFont="1" applyBorder="1" applyAlignment="1">
      <alignment horizontal="center" vertical="center" shrinkToFit="1"/>
    </xf>
    <xf numFmtId="0" fontId="33" fillId="0" borderId="14" xfId="0" applyFont="1" applyBorder="1" applyAlignment="1">
      <alignment vertical="center" shrinkToFit="1"/>
    </xf>
    <xf numFmtId="1" fontId="33" fillId="0" borderId="7" xfId="0" quotePrefix="1" applyNumberFormat="1" applyFont="1" applyBorder="1" applyAlignment="1">
      <alignment horizontal="center" vertical="center" shrinkToFit="1"/>
    </xf>
    <xf numFmtId="2" fontId="33" fillId="0" borderId="2" xfId="0" applyNumberFormat="1" applyFont="1" applyBorder="1" applyAlignment="1">
      <alignment horizontal="center" vertical="center"/>
    </xf>
    <xf numFmtId="49" fontId="33" fillId="0" borderId="4" xfId="0" quotePrefix="1" applyNumberFormat="1" applyFont="1" applyBorder="1" applyAlignment="1">
      <alignment horizontal="center" vertical="center" shrinkToFit="1"/>
    </xf>
    <xf numFmtId="1" fontId="33" fillId="0" borderId="5" xfId="0" quotePrefix="1" applyNumberFormat="1" applyFont="1" applyBorder="1" applyAlignment="1">
      <alignment horizontal="center" vertical="center" shrinkToFit="1"/>
    </xf>
    <xf numFmtId="0" fontId="33" fillId="0" borderId="9" xfId="0" quotePrefix="1" applyFont="1" applyBorder="1" applyAlignment="1">
      <alignment horizontal="center" vertical="center" shrinkToFit="1"/>
    </xf>
    <xf numFmtId="0" fontId="44" fillId="0" borderId="30" xfId="0" applyFont="1" applyBorder="1" applyAlignment="1">
      <alignment horizontal="center" vertical="center"/>
    </xf>
    <xf numFmtId="0" fontId="44" fillId="0" borderId="31" xfId="0" applyFont="1" applyBorder="1" applyAlignment="1">
      <alignment horizontal="left" vertical="center"/>
    </xf>
    <xf numFmtId="0" fontId="44" fillId="0" borderId="31" xfId="0" applyFont="1" applyBorder="1" applyAlignment="1">
      <alignment horizontal="center" vertical="center"/>
    </xf>
    <xf numFmtId="0" fontId="44" fillId="0" borderId="31" xfId="0" applyFont="1" applyBorder="1" applyAlignment="1">
      <alignment vertical="center"/>
    </xf>
    <xf numFmtId="2" fontId="44" fillId="0" borderId="31" xfId="0" applyNumberFormat="1" applyFont="1" applyBorder="1" applyAlignment="1">
      <alignment horizontal="center" vertical="center"/>
    </xf>
    <xf numFmtId="0" fontId="44" fillId="0" borderId="37" xfId="0" applyFont="1" applyBorder="1" applyAlignment="1">
      <alignment horizontal="center" vertical="center" shrinkToFit="1"/>
    </xf>
    <xf numFmtId="2" fontId="44" fillId="0" borderId="27" xfId="0" applyNumberFormat="1" applyFont="1" applyBorder="1" applyAlignment="1">
      <alignment horizontal="center" vertical="center"/>
    </xf>
    <xf numFmtId="2" fontId="44" fillId="0" borderId="28" xfId="0" applyNumberFormat="1" applyFont="1" applyBorder="1" applyAlignment="1">
      <alignment horizontal="left" vertical="center"/>
    </xf>
    <xf numFmtId="2" fontId="44" fillId="0" borderId="28" xfId="0" applyNumberFormat="1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4" fillId="0" borderId="28" xfId="0" applyFont="1" applyBorder="1" applyAlignment="1">
      <alignment vertical="center"/>
    </xf>
    <xf numFmtId="0" fontId="44" fillId="0" borderId="29" xfId="0" applyFont="1" applyBorder="1" applyAlignment="1">
      <alignment horizontal="center" vertical="center" shrinkToFit="1"/>
    </xf>
    <xf numFmtId="2" fontId="55" fillId="0" borderId="27" xfId="0" applyNumberFormat="1" applyFont="1" applyBorder="1" applyAlignment="1">
      <alignment horizontal="left" vertical="center"/>
    </xf>
    <xf numFmtId="0" fontId="44" fillId="0" borderId="27" xfId="0" applyFont="1" applyBorder="1" applyAlignment="1">
      <alignment horizontal="center" vertical="center"/>
    </xf>
    <xf numFmtId="0" fontId="44" fillId="0" borderId="28" xfId="0" applyFont="1" applyBorder="1" applyAlignment="1">
      <alignment horizontal="left" vertical="center"/>
    </xf>
    <xf numFmtId="0" fontId="44" fillId="0" borderId="33" xfId="0" applyFont="1" applyBorder="1" applyAlignment="1">
      <alignment horizontal="center" vertical="center"/>
    </xf>
    <xf numFmtId="0" fontId="44" fillId="0" borderId="34" xfId="0" applyFont="1" applyBorder="1" applyAlignment="1">
      <alignment horizontal="left" vertical="center"/>
    </xf>
    <xf numFmtId="0" fontId="44" fillId="0" borderId="34" xfId="0" applyFont="1" applyBorder="1" applyAlignment="1">
      <alignment horizontal="center" vertical="center"/>
    </xf>
    <xf numFmtId="0" fontId="44" fillId="0" borderId="34" xfId="0" applyFont="1" applyBorder="1" applyAlignment="1">
      <alignment vertical="center"/>
    </xf>
    <xf numFmtId="2" fontId="44" fillId="0" borderId="34" xfId="0" applyNumberFormat="1" applyFont="1" applyBorder="1" applyAlignment="1">
      <alignment horizontal="center" vertical="center"/>
    </xf>
    <xf numFmtId="0" fontId="44" fillId="2" borderId="30" xfId="0" applyFont="1" applyFill="1" applyBorder="1" applyAlignment="1">
      <alignment horizontal="center" vertical="center"/>
    </xf>
    <xf numFmtId="0" fontId="44" fillId="2" borderId="31" xfId="0" applyFont="1" applyFill="1" applyBorder="1" applyAlignment="1">
      <alignment horizontal="left" vertical="center"/>
    </xf>
    <xf numFmtId="0" fontId="44" fillId="2" borderId="31" xfId="0" applyFont="1" applyFill="1" applyBorder="1" applyAlignment="1">
      <alignment horizontal="center" vertical="center"/>
    </xf>
    <xf numFmtId="0" fontId="44" fillId="0" borderId="32" xfId="0" applyFont="1" applyBorder="1" applyAlignment="1">
      <alignment horizontal="center" vertical="center" shrinkToFit="1"/>
    </xf>
    <xf numFmtId="0" fontId="44" fillId="0" borderId="103" xfId="0" applyFont="1" applyBorder="1" applyAlignment="1">
      <alignment horizontal="center" vertical="center"/>
    </xf>
    <xf numFmtId="0" fontId="44" fillId="0" borderId="104" xfId="0" applyFont="1" applyBorder="1" applyAlignment="1">
      <alignment horizontal="left" vertical="center"/>
    </xf>
    <xf numFmtId="0" fontId="44" fillId="0" borderId="104" xfId="0" applyFont="1" applyBorder="1" applyAlignment="1">
      <alignment horizontal="center" vertical="center"/>
    </xf>
    <xf numFmtId="0" fontId="44" fillId="0" borderId="104" xfId="0" applyFont="1" applyBorder="1" applyAlignment="1">
      <alignment vertical="center"/>
    </xf>
    <xf numFmtId="2" fontId="44" fillId="0" borderId="104" xfId="0" applyNumberFormat="1" applyFont="1" applyBorder="1" applyAlignment="1">
      <alignment horizontal="center" vertical="center"/>
    </xf>
    <xf numFmtId="0" fontId="44" fillId="0" borderId="105" xfId="0" applyFont="1" applyBorder="1" applyAlignment="1">
      <alignment horizontal="center" vertical="center" shrinkToFit="1"/>
    </xf>
    <xf numFmtId="0" fontId="44" fillId="0" borderId="3" xfId="0" applyFont="1" applyBorder="1" applyAlignment="1">
      <alignment horizontal="center" vertical="center" shrinkToFit="1"/>
    </xf>
    <xf numFmtId="0" fontId="44" fillId="0" borderId="14" xfId="0" applyFont="1" applyBorder="1" applyAlignment="1">
      <alignment vertical="center" shrinkToFit="1"/>
    </xf>
    <xf numFmtId="0" fontId="44" fillId="0" borderId="15" xfId="0" applyFont="1" applyBorder="1" applyAlignment="1">
      <alignment vertical="center" shrinkToFit="1"/>
    </xf>
    <xf numFmtId="0" fontId="44" fillId="0" borderId="35" xfId="0" applyFont="1" applyBorder="1" applyAlignment="1">
      <alignment horizontal="left" vertical="center"/>
    </xf>
    <xf numFmtId="0" fontId="44" fillId="0" borderId="36" xfId="0" applyFont="1" applyBorder="1" applyAlignment="1">
      <alignment horizontal="left" vertical="center"/>
    </xf>
    <xf numFmtId="0" fontId="44" fillId="0" borderId="36" xfId="0" applyFont="1" applyBorder="1" applyAlignment="1">
      <alignment horizontal="center" vertical="center"/>
    </xf>
    <xf numFmtId="0" fontId="44" fillId="0" borderId="36" xfId="0" applyFont="1" applyBorder="1" applyAlignment="1">
      <alignment vertical="center"/>
    </xf>
    <xf numFmtId="2" fontId="44" fillId="0" borderId="36" xfId="0" applyNumberFormat="1" applyFont="1" applyBorder="1" applyAlignment="1">
      <alignment horizontal="center" vertical="center"/>
    </xf>
    <xf numFmtId="0" fontId="44" fillId="0" borderId="9" xfId="0" applyFont="1" applyBorder="1" applyAlignment="1">
      <alignment horizontal="center" vertical="center" shrinkToFit="1"/>
    </xf>
    <xf numFmtId="0" fontId="44" fillId="0" borderId="84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44" fillId="0" borderId="11" xfId="0" applyFont="1" applyBorder="1" applyAlignment="1">
      <alignment horizontal="center" vertical="center" shrinkToFit="1"/>
    </xf>
    <xf numFmtId="2" fontId="44" fillId="2" borderId="4" xfId="0" applyNumberFormat="1" applyFont="1" applyFill="1" applyBorder="1" applyAlignment="1">
      <alignment horizontal="center" vertical="center"/>
    </xf>
    <xf numFmtId="0" fontId="44" fillId="0" borderId="85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 shrinkToFit="1"/>
    </xf>
    <xf numFmtId="0" fontId="44" fillId="0" borderId="86" xfId="0" applyFont="1" applyBorder="1" applyAlignment="1">
      <alignment horizontal="center" vertical="center"/>
    </xf>
    <xf numFmtId="0" fontId="44" fillId="0" borderId="96" xfId="0" applyFont="1" applyBorder="1" applyAlignment="1">
      <alignment horizontal="center" vertical="center" shrinkToFit="1"/>
    </xf>
    <xf numFmtId="2" fontId="44" fillId="0" borderId="86" xfId="0" applyNumberFormat="1" applyFont="1" applyBorder="1" applyAlignment="1">
      <alignment horizontal="center" vertical="center"/>
    </xf>
    <xf numFmtId="2" fontId="44" fillId="0" borderId="34" xfId="0" applyNumberFormat="1" applyFont="1" applyBorder="1" applyAlignment="1">
      <alignment horizontal="left" vertical="center"/>
    </xf>
    <xf numFmtId="2" fontId="33" fillId="0" borderId="4" xfId="0" applyNumberFormat="1" applyFont="1" applyBorder="1" applyAlignment="1">
      <alignment horizontal="center" vertical="center"/>
    </xf>
    <xf numFmtId="1" fontId="33" fillId="2" borderId="9" xfId="0" quotePrefix="1" applyNumberFormat="1" applyFont="1" applyFill="1" applyBorder="1" applyAlignment="1">
      <alignment horizontal="center" vertical="center" shrinkToFit="1"/>
    </xf>
    <xf numFmtId="2" fontId="44" fillId="0" borderId="33" xfId="0" applyNumberFormat="1" applyFont="1" applyBorder="1" applyAlignment="1">
      <alignment horizontal="center" vertical="center"/>
    </xf>
    <xf numFmtId="2" fontId="44" fillId="0" borderId="30" xfId="0" applyNumberFormat="1" applyFont="1" applyBorder="1" applyAlignment="1">
      <alignment horizontal="center" vertical="center"/>
    </xf>
    <xf numFmtId="2" fontId="44" fillId="0" borderId="31" xfId="0" applyNumberFormat="1" applyFont="1" applyBorder="1" applyAlignment="1">
      <alignment horizontal="left" vertical="center"/>
    </xf>
    <xf numFmtId="0" fontId="44" fillId="2" borderId="27" xfId="0" applyFont="1" applyFill="1" applyBorder="1" applyAlignment="1">
      <alignment horizontal="center" vertical="center"/>
    </xf>
    <xf numFmtId="0" fontId="44" fillId="2" borderId="28" xfId="0" applyFont="1" applyFill="1" applyBorder="1" applyAlignment="1">
      <alignment horizontal="left" vertical="center"/>
    </xf>
    <xf numFmtId="0" fontId="44" fillId="2" borderId="28" xfId="0" applyFont="1" applyFill="1" applyBorder="1" applyAlignment="1">
      <alignment horizontal="center" vertical="center"/>
    </xf>
    <xf numFmtId="0" fontId="44" fillId="2" borderId="28" xfId="0" applyFont="1" applyFill="1" applyBorder="1" applyAlignment="1">
      <alignment vertical="center"/>
    </xf>
    <xf numFmtId="2" fontId="44" fillId="2" borderId="28" xfId="0" applyNumberFormat="1" applyFont="1" applyFill="1" applyBorder="1" applyAlignment="1">
      <alignment horizontal="center" vertical="center"/>
    </xf>
    <xf numFmtId="0" fontId="44" fillId="2" borderId="29" xfId="0" applyFont="1" applyFill="1" applyBorder="1" applyAlignment="1">
      <alignment horizontal="center" vertical="center" shrinkToFit="1"/>
    </xf>
    <xf numFmtId="0" fontId="33" fillId="0" borderId="42" xfId="0" applyFont="1" applyBorder="1" applyAlignment="1">
      <alignment horizontal="center" vertical="center"/>
    </xf>
    <xf numFmtId="2" fontId="33" fillId="0" borderId="43" xfId="0" applyNumberFormat="1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49" fontId="33" fillId="0" borderId="1" xfId="0" quotePrefix="1" applyNumberFormat="1" applyFont="1" applyBorder="1" applyAlignment="1">
      <alignment horizontal="center" vertical="center" shrinkToFit="1"/>
    </xf>
    <xf numFmtId="2" fontId="44" fillId="0" borderId="42" xfId="0" applyNumberFormat="1" applyFont="1" applyBorder="1" applyAlignment="1">
      <alignment horizontal="center" vertical="center"/>
    </xf>
    <xf numFmtId="1" fontId="33" fillId="2" borderId="7" xfId="0" quotePrefix="1" applyNumberFormat="1" applyFont="1" applyFill="1" applyBorder="1" applyAlignment="1">
      <alignment horizontal="center" vertical="center" shrinkToFit="1"/>
    </xf>
    <xf numFmtId="1" fontId="33" fillId="2" borderId="11" xfId="0" quotePrefix="1" applyNumberFormat="1" applyFont="1" applyFill="1" applyBorder="1" applyAlignment="1">
      <alignment horizontal="center" vertical="center" shrinkToFit="1"/>
    </xf>
    <xf numFmtId="0" fontId="33" fillId="2" borderId="4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left" vertical="center" shrinkToFit="1"/>
    </xf>
    <xf numFmtId="1" fontId="33" fillId="2" borderId="2" xfId="0" quotePrefix="1" applyNumberFormat="1" applyFont="1" applyFill="1" applyBorder="1" applyAlignment="1">
      <alignment horizontal="center" vertical="center" shrinkToFit="1"/>
    </xf>
    <xf numFmtId="0" fontId="33" fillId="2" borderId="5" xfId="0" applyFont="1" applyFill="1" applyBorder="1" applyAlignment="1">
      <alignment horizontal="center" vertical="center" shrinkToFit="1"/>
    </xf>
    <xf numFmtId="0" fontId="33" fillId="2" borderId="12" xfId="0" applyFont="1" applyFill="1" applyBorder="1" applyAlignment="1">
      <alignment vertical="center" shrinkToFit="1"/>
    </xf>
    <xf numFmtId="0" fontId="33" fillId="2" borderId="13" xfId="0" applyFont="1" applyFill="1" applyBorder="1" applyAlignment="1">
      <alignment vertical="center" shrinkToFit="1"/>
    </xf>
    <xf numFmtId="0" fontId="33" fillId="0" borderId="91" xfId="0" applyFont="1" applyBorder="1" applyAlignment="1">
      <alignment horizontal="center" vertical="center"/>
    </xf>
    <xf numFmtId="2" fontId="33" fillId="0" borderId="92" xfId="0" applyNumberFormat="1" applyFont="1" applyBorder="1" applyAlignment="1">
      <alignment horizontal="center" vertical="center"/>
    </xf>
    <xf numFmtId="2" fontId="33" fillId="0" borderId="93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left" vertical="center" shrinkToFit="1"/>
    </xf>
    <xf numFmtId="2" fontId="33" fillId="0" borderId="1" xfId="0" applyNumberFormat="1" applyFont="1" applyBorder="1" applyAlignment="1">
      <alignment horizontal="center" vertical="center"/>
    </xf>
    <xf numFmtId="0" fontId="33" fillId="0" borderId="94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2" fontId="56" fillId="0" borderId="1" xfId="0" applyNumberFormat="1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56" fillId="0" borderId="4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33" fillId="2" borderId="8" xfId="0" applyFont="1" applyFill="1" applyBorder="1" applyAlignment="1">
      <alignment horizontal="left" vertical="center" shrinkToFit="1"/>
    </xf>
    <xf numFmtId="2" fontId="56" fillId="0" borderId="2" xfId="0" applyNumberFormat="1" applyFont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 shrinkToFit="1"/>
    </xf>
    <xf numFmtId="0" fontId="33" fillId="2" borderId="15" xfId="0" applyFont="1" applyFill="1" applyBorder="1" applyAlignment="1">
      <alignment vertical="center" shrinkToFit="1"/>
    </xf>
    <xf numFmtId="0" fontId="33" fillId="2" borderId="7" xfId="0" quotePrefix="1" applyFont="1" applyFill="1" applyBorder="1" applyAlignment="1">
      <alignment horizontal="center" vertical="center" shrinkToFit="1"/>
    </xf>
    <xf numFmtId="0" fontId="33" fillId="2" borderId="9" xfId="0" quotePrefix="1" applyFont="1" applyFill="1" applyBorder="1" applyAlignment="1">
      <alignment horizontal="center" vertical="center" shrinkToFit="1"/>
    </xf>
    <xf numFmtId="0" fontId="33" fillId="2" borderId="11" xfId="0" quotePrefix="1" applyFont="1" applyFill="1" applyBorder="1" applyAlignment="1">
      <alignment horizontal="center" vertical="center" shrinkToFit="1"/>
    </xf>
    <xf numFmtId="0" fontId="33" fillId="0" borderId="2" xfId="0" quotePrefix="1" applyFont="1" applyBorder="1" applyAlignment="1">
      <alignment horizontal="center" vertical="center" shrinkToFit="1"/>
    </xf>
    <xf numFmtId="0" fontId="33" fillId="2" borderId="1" xfId="0" quotePrefix="1" applyFont="1" applyFill="1" applyBorder="1" applyAlignment="1">
      <alignment horizontal="center" vertical="center" shrinkToFit="1"/>
    </xf>
    <xf numFmtId="0" fontId="33" fillId="2" borderId="2" xfId="0" quotePrefix="1" applyFont="1" applyFill="1" applyBorder="1" applyAlignment="1">
      <alignment horizontal="center" vertical="center" shrinkToFit="1"/>
    </xf>
    <xf numFmtId="0" fontId="33" fillId="2" borderId="4" xfId="0" quotePrefix="1" applyFont="1" applyFill="1" applyBorder="1" applyAlignment="1">
      <alignment horizontal="center" vertical="center" shrinkToFit="1"/>
    </xf>
    <xf numFmtId="0" fontId="33" fillId="2" borderId="5" xfId="0" quotePrefix="1" applyFont="1" applyFill="1" applyBorder="1" applyAlignment="1">
      <alignment horizontal="center" vertical="center" shrinkToFit="1"/>
    </xf>
    <xf numFmtId="0" fontId="33" fillId="2" borderId="13" xfId="0" quotePrefix="1" applyFont="1" applyFill="1" applyBorder="1" applyAlignment="1">
      <alignment horizontal="center" vertical="center" shrinkToFit="1"/>
    </xf>
    <xf numFmtId="0" fontId="44" fillId="0" borderId="2" xfId="0" quotePrefix="1" applyFont="1" applyBorder="1" applyAlignment="1">
      <alignment horizontal="center" vertical="center" shrinkToFit="1"/>
    </xf>
    <xf numFmtId="0" fontId="44" fillId="2" borderId="11" xfId="0" quotePrefix="1" applyFont="1" applyFill="1" applyBorder="1" applyAlignment="1">
      <alignment horizontal="center" vertical="center" shrinkToFit="1"/>
    </xf>
    <xf numFmtId="0" fontId="44" fillId="2" borderId="31" xfId="0" applyFont="1" applyFill="1" applyBorder="1" applyAlignment="1">
      <alignment vertical="center"/>
    </xf>
    <xf numFmtId="2" fontId="44" fillId="2" borderId="31" xfId="0" applyNumberFormat="1" applyFont="1" applyFill="1" applyBorder="1" applyAlignment="1">
      <alignment horizontal="center" vertical="center"/>
    </xf>
    <xf numFmtId="0" fontId="44" fillId="2" borderId="37" xfId="0" applyFont="1" applyFill="1" applyBorder="1" applyAlignment="1">
      <alignment horizontal="center" vertical="center" shrinkToFit="1"/>
    </xf>
    <xf numFmtId="0" fontId="44" fillId="2" borderId="1" xfId="0" quotePrefix="1" applyFont="1" applyFill="1" applyBorder="1" applyAlignment="1">
      <alignment horizontal="center" vertical="center" shrinkToFit="1"/>
    </xf>
    <xf numFmtId="0" fontId="44" fillId="2" borderId="25" xfId="0" applyFont="1" applyFill="1" applyBorder="1" applyAlignment="1">
      <alignment horizontal="center" vertical="center"/>
    </xf>
    <xf numFmtId="0" fontId="44" fillId="2" borderId="26" xfId="0" applyFont="1" applyFill="1" applyBorder="1" applyAlignment="1">
      <alignment vertical="center"/>
    </xf>
    <xf numFmtId="0" fontId="44" fillId="2" borderId="26" xfId="0" applyFont="1" applyFill="1" applyBorder="1" applyAlignment="1">
      <alignment horizontal="center" vertical="center"/>
    </xf>
    <xf numFmtId="2" fontId="44" fillId="2" borderId="26" xfId="0" applyNumberFormat="1" applyFont="1" applyFill="1" applyBorder="1" applyAlignment="1">
      <alignment horizontal="center" vertical="center"/>
    </xf>
    <xf numFmtId="0" fontId="44" fillId="2" borderId="38" xfId="0" applyFont="1" applyFill="1" applyBorder="1" applyAlignment="1">
      <alignment horizontal="center" vertical="center" shrinkToFit="1"/>
    </xf>
    <xf numFmtId="0" fontId="44" fillId="2" borderId="7" xfId="0" quotePrefix="1" applyFont="1" applyFill="1" applyBorder="1" applyAlignment="1">
      <alignment horizontal="center" vertical="center" shrinkToFit="1"/>
    </xf>
    <xf numFmtId="0" fontId="44" fillId="2" borderId="26" xfId="0" applyFont="1" applyFill="1" applyBorder="1" applyAlignment="1">
      <alignment horizontal="left" vertical="center"/>
    </xf>
    <xf numFmtId="0" fontId="44" fillId="2" borderId="33" xfId="0" applyFont="1" applyFill="1" applyBorder="1" applyAlignment="1">
      <alignment horizontal="left" vertical="center"/>
    </xf>
    <xf numFmtId="0" fontId="44" fillId="2" borderId="34" xfId="0" applyFont="1" applyFill="1" applyBorder="1" applyAlignment="1">
      <alignment horizontal="left" vertical="center"/>
    </xf>
    <xf numFmtId="0" fontId="44" fillId="2" borderId="34" xfId="0" applyFont="1" applyFill="1" applyBorder="1" applyAlignment="1">
      <alignment horizontal="center" vertical="center"/>
    </xf>
    <xf numFmtId="0" fontId="44" fillId="2" borderId="34" xfId="0" applyFont="1" applyFill="1" applyBorder="1" applyAlignment="1">
      <alignment vertical="center"/>
    </xf>
    <xf numFmtId="2" fontId="44" fillId="2" borderId="34" xfId="0" applyNumberFormat="1" applyFont="1" applyFill="1" applyBorder="1" applyAlignment="1">
      <alignment horizontal="center" vertical="center"/>
    </xf>
    <xf numFmtId="0" fontId="44" fillId="2" borderId="96" xfId="0" applyFont="1" applyFill="1" applyBorder="1" applyAlignment="1">
      <alignment horizontal="center" vertical="center" shrinkToFit="1"/>
    </xf>
    <xf numFmtId="2" fontId="44" fillId="2" borderId="27" xfId="0" applyNumberFormat="1" applyFont="1" applyFill="1" applyBorder="1" applyAlignment="1">
      <alignment horizontal="center" vertical="center"/>
    </xf>
    <xf numFmtId="2" fontId="44" fillId="2" borderId="28" xfId="0" applyNumberFormat="1" applyFont="1" applyFill="1" applyBorder="1" applyAlignment="1">
      <alignment horizontal="left" vertical="center"/>
    </xf>
    <xf numFmtId="0" fontId="44" fillId="0" borderId="4" xfId="0" quotePrefix="1" applyFont="1" applyBorder="1" applyAlignment="1">
      <alignment horizontal="center" vertical="center" shrinkToFit="1"/>
    </xf>
    <xf numFmtId="0" fontId="44" fillId="2" borderId="32" xfId="0" applyFont="1" applyFill="1" applyBorder="1" applyAlignment="1">
      <alignment horizontal="center" vertical="center" shrinkToFit="1"/>
    </xf>
    <xf numFmtId="2" fontId="44" fillId="0" borderId="83" xfId="0" applyNumberFormat="1" applyFont="1" applyBorder="1" applyAlignment="1">
      <alignment horizontal="left" vertical="center"/>
    </xf>
    <xf numFmtId="0" fontId="44" fillId="0" borderId="83" xfId="0" applyFont="1" applyBorder="1" applyAlignment="1">
      <alignment horizontal="left" vertical="center"/>
    </xf>
    <xf numFmtId="0" fontId="44" fillId="0" borderId="86" xfId="0" applyFont="1" applyBorder="1" applyAlignment="1">
      <alignment horizontal="left" vertical="center"/>
    </xf>
    <xf numFmtId="0" fontId="44" fillId="0" borderId="84" xfId="0" applyFont="1" applyBorder="1" applyAlignment="1">
      <alignment horizontal="left" vertical="center"/>
    </xf>
    <xf numFmtId="2" fontId="44" fillId="0" borderId="85" xfId="0" applyNumberFormat="1" applyFont="1" applyBorder="1" applyAlignment="1">
      <alignment horizontal="left" vertical="center"/>
    </xf>
    <xf numFmtId="0" fontId="44" fillId="0" borderId="85" xfId="0" applyFont="1" applyBorder="1" applyAlignment="1">
      <alignment horizontal="left" vertical="center"/>
    </xf>
    <xf numFmtId="1" fontId="44" fillId="0" borderId="15" xfId="0" quotePrefix="1" applyNumberFormat="1" applyFont="1" applyBorder="1" applyAlignment="1">
      <alignment horizontal="center" vertical="center" shrinkToFit="1"/>
    </xf>
    <xf numFmtId="0" fontId="44" fillId="0" borderId="3" xfId="0" applyFont="1" applyBorder="1" applyAlignment="1">
      <alignment horizontal="center" vertical="center"/>
    </xf>
    <xf numFmtId="0" fontId="44" fillId="0" borderId="100" xfId="0" applyFont="1" applyBorder="1" applyAlignment="1">
      <alignment horizontal="center" vertical="center"/>
    </xf>
    <xf numFmtId="2" fontId="44" fillId="0" borderId="84" xfId="0" applyNumberFormat="1" applyFont="1" applyBorder="1" applyAlignment="1">
      <alignment horizontal="center" vertical="center"/>
    </xf>
    <xf numFmtId="0" fontId="44" fillId="0" borderId="83" xfId="0" applyFont="1" applyBorder="1" applyAlignment="1">
      <alignment horizontal="center" vertical="center"/>
    </xf>
    <xf numFmtId="2" fontId="44" fillId="0" borderId="45" xfId="0" applyNumberFormat="1" applyFont="1" applyBorder="1" applyAlignment="1">
      <alignment horizontal="center" vertical="center"/>
    </xf>
    <xf numFmtId="2" fontId="44" fillId="0" borderId="106" xfId="0" applyNumberFormat="1" applyFont="1" applyBorder="1" applyAlignment="1">
      <alignment horizontal="center" vertical="center"/>
    </xf>
    <xf numFmtId="2" fontId="44" fillId="2" borderId="28" xfId="0" applyNumberFormat="1" applyFont="1" applyFill="1" applyBorder="1" applyAlignment="1">
      <alignment vertical="center"/>
    </xf>
    <xf numFmtId="0" fontId="44" fillId="2" borderId="33" xfId="0" applyFont="1" applyFill="1" applyBorder="1" applyAlignment="1">
      <alignment horizontal="center" vertical="center"/>
    </xf>
    <xf numFmtId="0" fontId="44" fillId="2" borderId="35" xfId="0" applyFont="1" applyFill="1" applyBorder="1" applyAlignment="1">
      <alignment horizontal="center" vertical="center"/>
    </xf>
    <xf numFmtId="0" fontId="44" fillId="2" borderId="36" xfId="0" applyFont="1" applyFill="1" applyBorder="1" applyAlignment="1">
      <alignment horizontal="center" vertical="center"/>
    </xf>
    <xf numFmtId="0" fontId="44" fillId="2" borderId="36" xfId="0" applyFont="1" applyFill="1" applyBorder="1" applyAlignment="1">
      <alignment vertical="center"/>
    </xf>
    <xf numFmtId="2" fontId="44" fillId="2" borderId="36" xfId="0" applyNumberFormat="1" applyFont="1" applyFill="1" applyBorder="1" applyAlignment="1">
      <alignment horizontal="center" vertical="center"/>
    </xf>
    <xf numFmtId="1" fontId="44" fillId="2" borderId="7" xfId="0" quotePrefix="1" applyNumberFormat="1" applyFont="1" applyFill="1" applyBorder="1" applyAlignment="1">
      <alignment horizontal="center" vertical="center" shrinkToFit="1"/>
    </xf>
    <xf numFmtId="2" fontId="44" fillId="0" borderId="26" xfId="0" applyNumberFormat="1" applyFont="1" applyBorder="1" applyAlignment="1">
      <alignment horizontal="left" vertical="center"/>
    </xf>
    <xf numFmtId="49" fontId="44" fillId="0" borderId="2" xfId="0" quotePrefix="1" applyNumberFormat="1" applyFont="1" applyBorder="1" applyAlignment="1">
      <alignment horizontal="center" vertical="center" shrinkToFit="1"/>
    </xf>
    <xf numFmtId="0" fontId="57" fillId="0" borderId="57" xfId="0" applyFont="1" applyBorder="1"/>
    <xf numFmtId="0" fontId="57" fillId="0" borderId="75" xfId="0" applyFont="1" applyBorder="1" applyAlignment="1">
      <alignment horizontal="left"/>
    </xf>
    <xf numFmtId="1" fontId="29" fillId="0" borderId="5" xfId="0" quotePrefix="1" applyNumberFormat="1" applyFont="1" applyBorder="1" applyAlignment="1">
      <alignment horizontal="center" vertical="center" shrinkToFit="1"/>
    </xf>
    <xf numFmtId="0" fontId="29" fillId="0" borderId="42" xfId="0" applyFont="1" applyBorder="1" applyAlignment="1">
      <alignment horizontal="center" vertical="center"/>
    </xf>
    <xf numFmtId="2" fontId="29" fillId="0" borderId="2" xfId="0" applyNumberFormat="1" applyFont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2" fontId="29" fillId="0" borderId="1" xfId="0" applyNumberFormat="1" applyFont="1" applyBorder="1" applyAlignment="1">
      <alignment horizontal="center" vertical="center"/>
    </xf>
    <xf numFmtId="2" fontId="29" fillId="0" borderId="91" xfId="0" applyNumberFormat="1" applyFont="1" applyBorder="1" applyAlignment="1">
      <alignment horizontal="center" vertical="center"/>
    </xf>
    <xf numFmtId="0" fontId="29" fillId="0" borderId="93" xfId="0" applyFont="1" applyBorder="1" applyAlignment="1">
      <alignment horizontal="center" vertical="center"/>
    </xf>
    <xf numFmtId="2" fontId="29" fillId="0" borderId="4" xfId="0" applyNumberFormat="1" applyFont="1" applyBorder="1" applyAlignment="1">
      <alignment horizontal="center" vertical="center"/>
    </xf>
    <xf numFmtId="0" fontId="29" fillId="0" borderId="92" xfId="0" applyFont="1" applyBorder="1" applyAlignment="1">
      <alignment horizontal="center" vertical="center"/>
    </xf>
    <xf numFmtId="0" fontId="60" fillId="0" borderId="0" xfId="0" applyFont="1" applyAlignment="1">
      <alignment vertical="center"/>
    </xf>
    <xf numFmtId="1" fontId="60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1" fontId="44" fillId="2" borderId="11" xfId="0" quotePrefix="1" applyNumberFormat="1" applyFont="1" applyFill="1" applyBorder="1" applyAlignment="1">
      <alignment horizontal="center" vertical="center" shrinkToFit="1"/>
    </xf>
    <xf numFmtId="0" fontId="44" fillId="0" borderId="93" xfId="0" applyFont="1" applyBorder="1" applyAlignment="1">
      <alignment vertical="center" shrinkToFit="1"/>
    </xf>
    <xf numFmtId="1" fontId="44" fillId="2" borderId="9" xfId="0" quotePrefix="1" applyNumberFormat="1" applyFont="1" applyFill="1" applyBorder="1" applyAlignment="1">
      <alignment horizontal="center" vertical="center" shrinkToFit="1"/>
    </xf>
    <xf numFmtId="1" fontId="44" fillId="0" borderId="97" xfId="0" quotePrefix="1" applyNumberFormat="1" applyFont="1" applyBorder="1" applyAlignment="1">
      <alignment horizontal="center" vertical="center"/>
    </xf>
    <xf numFmtId="0" fontId="44" fillId="0" borderId="109" xfId="0" applyFont="1" applyBorder="1" applyAlignment="1">
      <alignment horizontal="center" vertical="center"/>
    </xf>
    <xf numFmtId="0" fontId="44" fillId="0" borderId="101" xfId="0" applyFont="1" applyBorder="1" applyAlignment="1">
      <alignment horizontal="center" vertical="center" shrinkToFit="1"/>
    </xf>
    <xf numFmtId="0" fontId="44" fillId="0" borderId="101" xfId="0" applyFont="1" applyBorder="1" applyAlignment="1">
      <alignment vertical="center"/>
    </xf>
    <xf numFmtId="0" fontId="44" fillId="0" borderId="109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4" borderId="97" xfId="0" applyFont="1" applyFill="1" applyBorder="1" applyAlignment="1">
      <alignment horizontal="center" vertical="center"/>
    </xf>
    <xf numFmtId="0" fontId="9" fillId="5" borderId="97" xfId="0" applyFont="1" applyFill="1" applyBorder="1" applyAlignment="1">
      <alignment horizontal="center" vertical="center"/>
    </xf>
    <xf numFmtId="0" fontId="8" fillId="6" borderId="97" xfId="0" applyFont="1" applyFill="1" applyBorder="1" applyAlignment="1">
      <alignment horizontal="center" vertical="center"/>
    </xf>
    <xf numFmtId="0" fontId="3" fillId="3" borderId="97" xfId="0" applyFont="1" applyFill="1" applyBorder="1" applyAlignment="1">
      <alignment horizontal="center" vertical="center"/>
    </xf>
    <xf numFmtId="0" fontId="8" fillId="3" borderId="97" xfId="0" applyFont="1" applyFill="1" applyBorder="1" applyAlignment="1">
      <alignment horizontal="center" vertical="center"/>
    </xf>
    <xf numFmtId="0" fontId="61" fillId="0" borderId="92" xfId="0" applyFont="1" applyBorder="1" applyAlignment="1">
      <alignment vertical="center"/>
    </xf>
    <xf numFmtId="0" fontId="61" fillId="0" borderId="84" xfId="0" applyFont="1" applyBorder="1" applyAlignment="1">
      <alignment vertical="center"/>
    </xf>
    <xf numFmtId="0" fontId="61" fillId="0" borderId="28" xfId="0" applyFont="1" applyBorder="1" applyAlignment="1">
      <alignment vertical="center"/>
    </xf>
    <xf numFmtId="0" fontId="44" fillId="2" borderId="2" xfId="0" quotePrefix="1" applyFont="1" applyFill="1" applyBorder="1" applyAlignment="1">
      <alignment horizontal="center" vertical="center" shrinkToFit="1"/>
    </xf>
    <xf numFmtId="0" fontId="52" fillId="2" borderId="25" xfId="0" applyFont="1" applyFill="1" applyBorder="1" applyAlignment="1">
      <alignment horizontal="left" vertical="center"/>
    </xf>
    <xf numFmtId="0" fontId="44" fillId="2" borderId="27" xfId="0" applyFont="1" applyFill="1" applyBorder="1" applyAlignment="1">
      <alignment horizontal="left" vertical="center"/>
    </xf>
    <xf numFmtId="0" fontId="29" fillId="2" borderId="9" xfId="0" quotePrefix="1" applyFont="1" applyFill="1" applyBorder="1" applyAlignment="1">
      <alignment horizontal="center" vertical="center" shrinkToFit="1"/>
    </xf>
    <xf numFmtId="2" fontId="44" fillId="0" borderId="25" xfId="0" applyNumberFormat="1" applyFont="1" applyBorder="1" applyAlignment="1">
      <alignment horizontal="left" vertical="center"/>
    </xf>
    <xf numFmtId="0" fontId="54" fillId="0" borderId="16" xfId="0" applyFont="1" applyBorder="1" applyAlignment="1">
      <alignment horizontal="center" vertical="center" shrinkToFit="1"/>
    </xf>
    <xf numFmtId="0" fontId="54" fillId="0" borderId="17" xfId="0" applyFont="1" applyBorder="1" applyAlignment="1">
      <alignment horizontal="center" vertical="center" shrinkToFit="1"/>
    </xf>
    <xf numFmtId="1" fontId="14" fillId="0" borderId="19" xfId="0" applyNumberFormat="1" applyFont="1" applyBorder="1" applyAlignment="1">
      <alignment horizontal="center" vertical="center"/>
    </xf>
    <xf numFmtId="0" fontId="54" fillId="0" borderId="59" xfId="0" applyFont="1" applyBorder="1" applyAlignment="1">
      <alignment horizontal="center" vertical="center" shrinkToFit="1"/>
    </xf>
    <xf numFmtId="0" fontId="54" fillId="0" borderId="71" xfId="0" applyFont="1" applyBorder="1" applyAlignment="1">
      <alignment horizontal="center" vertical="center" shrinkToFit="1"/>
    </xf>
    <xf numFmtId="0" fontId="54" fillId="0" borderId="18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54" fillId="0" borderId="59" xfId="0" applyFont="1" applyBorder="1" applyAlignment="1">
      <alignment horizontal="left" vertical="center"/>
    </xf>
    <xf numFmtId="0" fontId="54" fillId="0" borderId="65" xfId="0" applyFont="1" applyBorder="1" applyAlignment="1">
      <alignment horizontal="left" vertical="center"/>
    </xf>
    <xf numFmtId="0" fontId="54" fillId="0" borderId="67" xfId="0" applyFont="1" applyBorder="1" applyAlignment="1">
      <alignment horizontal="left" vertical="center"/>
    </xf>
    <xf numFmtId="0" fontId="54" fillId="0" borderId="66" xfId="0" applyFont="1" applyBorder="1" applyAlignment="1">
      <alignment horizontal="left" vertical="center"/>
    </xf>
    <xf numFmtId="1" fontId="17" fillId="0" borderId="19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2" fillId="0" borderId="59" xfId="0" applyFont="1" applyBorder="1" applyAlignment="1">
      <alignment horizontal="left" vertical="center"/>
    </xf>
    <xf numFmtId="0" fontId="22" fillId="0" borderId="65" xfId="0" applyFont="1" applyBorder="1" applyAlignment="1">
      <alignment horizontal="left" vertical="center"/>
    </xf>
    <xf numFmtId="0" fontId="22" fillId="0" borderId="67" xfId="0" applyFont="1" applyBorder="1" applyAlignment="1">
      <alignment horizontal="left" vertical="center"/>
    </xf>
    <xf numFmtId="0" fontId="22" fillId="0" borderId="66" xfId="0" applyFont="1" applyBorder="1" applyAlignment="1">
      <alignment horizontal="left" vertical="center"/>
    </xf>
    <xf numFmtId="0" fontId="20" fillId="0" borderId="17" xfId="0" applyFont="1" applyBorder="1" applyAlignment="1">
      <alignment horizontal="center" vertical="center" shrinkToFit="1"/>
    </xf>
    <xf numFmtId="0" fontId="62" fillId="0" borderId="92" xfId="0" applyFont="1" applyBorder="1" applyAlignment="1">
      <alignment horizontal="left" vertical="center"/>
    </xf>
    <xf numFmtId="0" fontId="62" fillId="0" borderId="8" xfId="0" applyFont="1" applyBorder="1" applyAlignment="1">
      <alignment horizontal="left" vertical="center"/>
    </xf>
    <xf numFmtId="0" fontId="62" fillId="0" borderId="84" xfId="0" applyFont="1" applyBorder="1" applyAlignment="1">
      <alignment horizontal="left" vertical="center"/>
    </xf>
    <xf numFmtId="0" fontId="43" fillId="0" borderId="16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20" fillId="0" borderId="59" xfId="0" applyFont="1" applyBorder="1" applyAlignment="1">
      <alignment horizontal="left" vertical="center"/>
    </xf>
    <xf numFmtId="0" fontId="20" fillId="0" borderId="65" xfId="0" applyFont="1" applyBorder="1" applyAlignment="1">
      <alignment horizontal="left" vertical="center"/>
    </xf>
    <xf numFmtId="0" fontId="20" fillId="0" borderId="67" xfId="0" applyFont="1" applyBorder="1" applyAlignment="1">
      <alignment horizontal="left" vertical="center"/>
    </xf>
    <xf numFmtId="0" fontId="20" fillId="0" borderId="66" xfId="0" applyFont="1" applyBorder="1" applyAlignment="1">
      <alignment horizontal="left" vertical="center"/>
    </xf>
    <xf numFmtId="0" fontId="20" fillId="0" borderId="59" xfId="0" applyFont="1" applyBorder="1" applyAlignment="1">
      <alignment horizontal="center" vertical="center" shrinkToFit="1"/>
    </xf>
    <xf numFmtId="0" fontId="20" fillId="0" borderId="71" xfId="0" applyFont="1" applyBorder="1" applyAlignment="1">
      <alignment horizontal="center" vertical="center" shrinkToFit="1"/>
    </xf>
    <xf numFmtId="1" fontId="17" fillId="0" borderId="0" xfId="0" applyNumberFormat="1" applyFont="1" applyAlignment="1">
      <alignment horizontal="center" vertical="center"/>
    </xf>
    <xf numFmtId="1" fontId="17" fillId="0" borderId="16" xfId="0" applyNumberFormat="1" applyFont="1" applyBorder="1" applyAlignment="1">
      <alignment horizontal="center" vertical="center" shrinkToFit="1"/>
    </xf>
    <xf numFmtId="1" fontId="17" fillId="0" borderId="17" xfId="0" applyNumberFormat="1" applyFont="1" applyBorder="1" applyAlignment="1">
      <alignment horizontal="center" vertical="center" shrinkToFit="1"/>
    </xf>
    <xf numFmtId="0" fontId="20" fillId="0" borderId="97" xfId="0" applyFont="1" applyBorder="1" applyAlignment="1">
      <alignment horizontal="center" vertical="center" shrinkToFit="1"/>
    </xf>
    <xf numFmtId="0" fontId="37" fillId="0" borderId="0" xfId="0" applyFont="1" applyAlignment="1">
      <alignment horizontal="left" vertical="center"/>
    </xf>
    <xf numFmtId="0" fontId="21" fillId="0" borderId="17" xfId="0" applyFont="1" applyBorder="1" applyAlignment="1">
      <alignment horizontal="center" vertical="center"/>
    </xf>
    <xf numFmtId="0" fontId="22" fillId="0" borderId="71" xfId="0" applyFont="1" applyBorder="1" applyAlignment="1">
      <alignment horizontal="left" vertical="center"/>
    </xf>
    <xf numFmtId="0" fontId="22" fillId="0" borderId="110" xfId="0" applyFont="1" applyBorder="1" applyAlignment="1">
      <alignment horizontal="left" vertical="center"/>
    </xf>
    <xf numFmtId="0" fontId="20" fillId="0" borderId="59" xfId="0" applyFont="1" applyBorder="1" applyAlignment="1">
      <alignment horizontal="center" vertical="center"/>
    </xf>
    <xf numFmtId="0" fontId="20" fillId="0" borderId="9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1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2" fillId="0" borderId="16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16" fillId="0" borderId="97" xfId="0" applyFont="1" applyBorder="1" applyAlignment="1">
      <alignment horizontal="center" vertical="center" shrinkToFit="1"/>
    </xf>
    <xf numFmtId="0" fontId="20" fillId="0" borderId="109" xfId="0" applyFont="1" applyBorder="1" applyAlignment="1">
      <alignment horizontal="center" vertical="center" shrinkToFit="1"/>
    </xf>
    <xf numFmtId="0" fontId="20" fillId="0" borderId="101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10" fillId="0" borderId="59" xfId="0" applyFont="1" applyBorder="1" applyAlignment="1">
      <alignment horizontal="right" vertical="center"/>
    </xf>
    <xf numFmtId="0" fontId="10" fillId="0" borderId="65" xfId="0" applyFont="1" applyBorder="1" applyAlignment="1">
      <alignment horizontal="right" vertical="center"/>
    </xf>
    <xf numFmtId="0" fontId="3" fillId="0" borderId="6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center" vertical="center" shrinkToFit="1"/>
    </xf>
    <xf numFmtId="0" fontId="3" fillId="0" borderId="90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78" xfId="0" applyFont="1" applyBorder="1" applyAlignment="1">
      <alignment horizontal="center" vertical="center" shrinkToFit="1"/>
    </xf>
    <xf numFmtId="0" fontId="11" fillId="0" borderId="6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59" xfId="0" applyFont="1" applyBorder="1" applyAlignment="1">
      <alignment horizontal="right" vertical="center"/>
    </xf>
    <xf numFmtId="0" fontId="4" fillId="0" borderId="71" xfId="0" applyFont="1" applyBorder="1" applyAlignment="1">
      <alignment horizontal="right" vertical="center"/>
    </xf>
    <xf numFmtId="0" fontId="4" fillId="0" borderId="81" xfId="0" applyFont="1" applyBorder="1" applyAlignment="1">
      <alignment horizontal="right" vertical="center"/>
    </xf>
    <xf numFmtId="0" fontId="4" fillId="0" borderId="63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3" fillId="0" borderId="79" xfId="0" applyFont="1" applyBorder="1" applyAlignment="1">
      <alignment horizontal="center" vertical="center" shrinkToFit="1"/>
    </xf>
    <xf numFmtId="0" fontId="3" fillId="0" borderId="80" xfId="0" applyFont="1" applyBorder="1" applyAlignment="1">
      <alignment horizontal="center" vertical="center"/>
    </xf>
    <xf numFmtId="188" fontId="11" fillId="0" borderId="64" xfId="0" applyNumberFormat="1" applyFont="1" applyBorder="1" applyAlignment="1">
      <alignment horizontal="center" vertical="center"/>
    </xf>
    <xf numFmtId="188" fontId="11" fillId="0" borderId="0" xfId="0" applyNumberFormat="1" applyFont="1" applyAlignment="1">
      <alignment horizontal="center" vertical="center"/>
    </xf>
    <xf numFmtId="188" fontId="11" fillId="0" borderId="50" xfId="0" applyNumberFormat="1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187" fontId="5" fillId="0" borderId="75" xfId="0" applyNumberFormat="1" applyFont="1" applyBorder="1" applyAlignment="1">
      <alignment horizontal="center"/>
    </xf>
    <xf numFmtId="187" fontId="5" fillId="0" borderId="53" xfId="0" applyNumberFormat="1" applyFont="1" applyBorder="1" applyAlignment="1">
      <alignment horizontal="center"/>
    </xf>
    <xf numFmtId="187" fontId="5" fillId="0" borderId="51" xfId="0" applyNumberFormat="1" applyFont="1" applyBorder="1" applyAlignment="1">
      <alignment horizontal="center"/>
    </xf>
    <xf numFmtId="0" fontId="3" fillId="0" borderId="6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58" fillId="0" borderId="68" xfId="0" applyFont="1" applyBorder="1" applyAlignment="1">
      <alignment horizontal="center" vertical="center" shrinkToFit="1"/>
    </xf>
    <xf numFmtId="0" fontId="58" fillId="0" borderId="78" xfId="0" applyFont="1" applyBorder="1" applyAlignment="1">
      <alignment horizontal="center" vertical="center" shrinkToFit="1"/>
    </xf>
    <xf numFmtId="0" fontId="58" fillId="0" borderId="90" xfId="0" applyFont="1" applyBorder="1" applyAlignment="1">
      <alignment horizontal="center" vertical="center" shrinkToFit="1"/>
    </xf>
    <xf numFmtId="0" fontId="58" fillId="0" borderId="53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 shrinkToFit="1"/>
    </xf>
    <xf numFmtId="0" fontId="58" fillId="0" borderId="57" xfId="0" applyFont="1" applyBorder="1" applyAlignment="1">
      <alignment horizontal="center" vertical="center"/>
    </xf>
    <xf numFmtId="0" fontId="58" fillId="0" borderId="75" xfId="0" applyFont="1" applyBorder="1" applyAlignment="1">
      <alignment horizontal="center" vertical="center"/>
    </xf>
    <xf numFmtId="0" fontId="59" fillId="0" borderId="87" xfId="0" applyFont="1" applyBorder="1" applyAlignment="1">
      <alignment horizontal="center" vertical="center" shrinkToFit="1"/>
    </xf>
    <xf numFmtId="0" fontId="59" fillId="0" borderId="47" xfId="0" applyFont="1" applyBorder="1" applyAlignment="1">
      <alignment horizontal="center" vertical="center" shrinkToFit="1"/>
    </xf>
    <xf numFmtId="0" fontId="59" fillId="0" borderId="88" xfId="0" applyFont="1" applyBorder="1" applyAlignment="1">
      <alignment horizontal="center" vertical="center" shrinkToFit="1"/>
    </xf>
    <xf numFmtId="0" fontId="59" fillId="0" borderId="69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right" vertical="center"/>
    </xf>
    <xf numFmtId="0" fontId="7" fillId="0" borderId="53" xfId="0" applyFont="1" applyBorder="1" applyAlignment="1">
      <alignment horizontal="left" vertical="center"/>
    </xf>
    <xf numFmtId="0" fontId="3" fillId="0" borderId="5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shrinkToFit="1"/>
    </xf>
    <xf numFmtId="0" fontId="3" fillId="0" borderId="75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00FF"/>
      <color rgb="FFCCCCFF"/>
      <color rgb="FF99FFCC"/>
      <color rgb="FFFFCC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6" name="Picture 1" descr="logoST_GROUP[1]">
          <a:extLst>
            <a:ext uri="{FF2B5EF4-FFF2-40B4-BE49-F238E27FC236}">
              <a16:creationId xmlns:a16="http://schemas.microsoft.com/office/drawing/2014/main" id="{E0A611F4-8045-4A05-81BA-587930413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0FA33C35-3467-49B5-B149-33F10C325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41556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8AD08EA9-6826-41A5-82D7-A78EF0628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972EC950-62A9-4380-91E4-16717522B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56784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03619A04-36C8-4F27-A10F-AB09FF47C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918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0BE90154-F19C-431B-B324-CA74C05AF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918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7938</xdr:colOff>
      <xdr:row>1</xdr:row>
      <xdr:rowOff>190499</xdr:rowOff>
    </xdr:to>
    <xdr:pic>
      <xdr:nvPicPr>
        <xdr:cNvPr id="6" name="Picture 1" descr="logoST_GROUP[1]">
          <a:extLst>
            <a:ext uri="{FF2B5EF4-FFF2-40B4-BE49-F238E27FC236}">
              <a16:creationId xmlns:a16="http://schemas.microsoft.com/office/drawing/2014/main" id="{2EADF0E5-BD2A-480C-B6ED-344478D79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56784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B803E9C9-E25E-4324-B7A0-B3F100F7E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56784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CC0B6351-3424-42AB-9766-9C906E382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66553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38BF5C0-06B3-4C1A-9C5F-3428C5493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66553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C2601F30-B8E3-4375-A7AF-AF0BDE885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37245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DDE2FFD8-F003-4EE2-BAA1-85CF77E15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9E56954-46BD-4032-A25C-106466A04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40295729-48E5-4666-B967-C749C1FB8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B58"/>
  <sheetViews>
    <sheetView zoomScale="150" zoomScaleNormal="150" workbookViewId="0">
      <selection activeCell="I6" sqref="I6"/>
    </sheetView>
  </sheetViews>
  <sheetFormatPr defaultColWidth="9.140625" defaultRowHeight="15" customHeight="1" x14ac:dyDescent="0.5"/>
  <cols>
    <col min="1" max="1" width="5.140625" style="197" customWidth="1"/>
    <col min="2" max="2" width="9.85546875" style="595" customWidth="1"/>
    <col min="3" max="3" width="3.140625" style="228" customWidth="1"/>
    <col min="4" max="4" width="9.42578125" style="596" customWidth="1"/>
    <col min="5" max="5" width="11" style="596" customWidth="1"/>
    <col min="6" max="6" width="5.85546875" style="596" customWidth="1"/>
    <col min="7" max="7" width="5.140625" style="197" customWidth="1"/>
    <col min="8" max="24" width="3" style="197" customWidth="1"/>
    <col min="25" max="25" width="3.140625" style="197" hidden="1" customWidth="1"/>
    <col min="26" max="26" width="22" style="529" hidden="1" customWidth="1"/>
    <col min="27" max="27" width="18.5703125" style="197" hidden="1" customWidth="1"/>
    <col min="28" max="28" width="19" style="197" hidden="1" customWidth="1"/>
    <col min="29" max="16384" width="9.140625" style="197"/>
  </cols>
  <sheetData>
    <row r="1" spans="1:28" ht="18" customHeight="1" x14ac:dyDescent="0.5">
      <c r="B1" s="196" t="s">
        <v>59</v>
      </c>
      <c r="C1" s="197"/>
      <c r="D1" s="28"/>
      <c r="E1" s="527" t="s">
        <v>1092</v>
      </c>
      <c r="F1" s="528"/>
      <c r="L1" s="197" t="s">
        <v>25</v>
      </c>
      <c r="Q1" s="197" t="str">
        <f>'ยอด ม.4'!B4</f>
        <v>นางสาวอิสราพร เดชะราช</v>
      </c>
    </row>
    <row r="2" spans="1:28" ht="18" customHeight="1" x14ac:dyDescent="0.5">
      <c r="B2" s="199" t="s">
        <v>49</v>
      </c>
      <c r="C2" s="197"/>
      <c r="D2" s="28"/>
      <c r="E2" s="527" t="s">
        <v>55</v>
      </c>
      <c r="F2" s="197"/>
      <c r="L2" s="197" t="s">
        <v>50</v>
      </c>
      <c r="Q2" s="197" t="str">
        <f>'ยอด ม.4'!B5</f>
        <v>..........-.............</v>
      </c>
    </row>
    <row r="3" spans="1:28" s="28" customFormat="1" ht="17.25" customHeight="1" x14ac:dyDescent="0.5">
      <c r="A3" s="528" t="s">
        <v>980</v>
      </c>
      <c r="B3" s="197"/>
      <c r="C3" s="197"/>
      <c r="D3" s="197"/>
      <c r="E3" s="197"/>
      <c r="F3" s="528"/>
      <c r="G3" s="528"/>
      <c r="H3" s="528"/>
      <c r="I3" s="528"/>
      <c r="J3" s="528"/>
      <c r="K3" s="528"/>
      <c r="L3" s="197"/>
      <c r="M3" s="197"/>
      <c r="N3" s="197"/>
      <c r="O3" s="528"/>
      <c r="T3" s="197"/>
      <c r="U3" s="197"/>
      <c r="V3" s="197"/>
      <c r="W3" s="197"/>
      <c r="X3" s="197"/>
      <c r="Z3" s="529"/>
    </row>
    <row r="4" spans="1:28" s="28" customFormat="1" ht="17.25" customHeight="1" x14ac:dyDescent="0.5">
      <c r="A4" s="197" t="s">
        <v>51</v>
      </c>
      <c r="B4" s="197"/>
      <c r="C4" s="197"/>
      <c r="D4" s="197"/>
      <c r="E4" s="197"/>
      <c r="F4" s="528"/>
      <c r="G4" s="528"/>
      <c r="H4" s="528"/>
      <c r="I4" s="528"/>
      <c r="J4" s="528"/>
      <c r="K4" s="528"/>
      <c r="L4" s="197"/>
      <c r="M4" s="197"/>
      <c r="N4" s="197"/>
      <c r="O4" s="528"/>
      <c r="T4" s="528"/>
      <c r="U4" s="530" t="s">
        <v>52</v>
      </c>
      <c r="V4" s="789">
        <f>'ยอด ม.4'!F4</f>
        <v>735</v>
      </c>
      <c r="W4" s="789"/>
      <c r="X4" s="531"/>
      <c r="Z4" s="529"/>
    </row>
    <row r="5" spans="1:28" s="230" customFormat="1" ht="18" customHeight="1" x14ac:dyDescent="0.5">
      <c r="A5" s="787" t="s">
        <v>0</v>
      </c>
      <c r="B5" s="793" t="s">
        <v>1</v>
      </c>
      <c r="C5" s="795" t="s">
        <v>2</v>
      </c>
      <c r="D5" s="797" t="s">
        <v>9</v>
      </c>
      <c r="E5" s="799" t="s">
        <v>4</v>
      </c>
      <c r="F5" s="787" t="s">
        <v>42</v>
      </c>
      <c r="G5" s="790" t="s">
        <v>3</v>
      </c>
      <c r="H5" s="532"/>
      <c r="I5" s="533"/>
      <c r="J5" s="533"/>
      <c r="K5" s="533"/>
      <c r="L5" s="534"/>
      <c r="M5" s="534"/>
      <c r="N5" s="534"/>
      <c r="O5" s="534"/>
      <c r="P5" s="534"/>
      <c r="Q5" s="534"/>
      <c r="R5" s="534"/>
      <c r="S5" s="534"/>
      <c r="T5" s="534"/>
      <c r="U5" s="534"/>
      <c r="V5" s="534"/>
      <c r="W5" s="535"/>
      <c r="X5" s="536"/>
      <c r="Z5" s="229"/>
    </row>
    <row r="6" spans="1:28" s="230" customFormat="1" ht="18" customHeight="1" x14ac:dyDescent="0.5">
      <c r="A6" s="792"/>
      <c r="B6" s="794"/>
      <c r="C6" s="796"/>
      <c r="D6" s="798"/>
      <c r="E6" s="800"/>
      <c r="F6" s="788"/>
      <c r="G6" s="791"/>
      <c r="H6" s="537"/>
      <c r="I6" s="538"/>
      <c r="J6" s="538"/>
      <c r="K6" s="538"/>
      <c r="L6" s="539"/>
      <c r="M6" s="539"/>
      <c r="N6" s="539"/>
      <c r="O6" s="539"/>
      <c r="P6" s="539"/>
      <c r="Q6" s="539"/>
      <c r="R6" s="539"/>
      <c r="S6" s="539"/>
      <c r="T6" s="539"/>
      <c r="U6" s="539"/>
      <c r="V6" s="539"/>
      <c r="W6" s="540"/>
      <c r="X6" s="541"/>
      <c r="Y6" s="228"/>
      <c r="Z6" s="542" t="s">
        <v>114</v>
      </c>
      <c r="AA6" s="543" t="s">
        <v>115</v>
      </c>
      <c r="AB6" s="544" t="s">
        <v>116</v>
      </c>
    </row>
    <row r="7" spans="1:28" s="230" customFormat="1" ht="15.95" customHeight="1" x14ac:dyDescent="0.5">
      <c r="A7" s="215">
        <v>1</v>
      </c>
      <c r="B7" s="216">
        <v>42904</v>
      </c>
      <c r="C7" s="217" t="s">
        <v>83</v>
      </c>
      <c r="D7" s="218" t="s">
        <v>993</v>
      </c>
      <c r="E7" s="219" t="s">
        <v>994</v>
      </c>
      <c r="F7" s="220" t="s">
        <v>84</v>
      </c>
      <c r="G7" s="221" t="s">
        <v>16</v>
      </c>
      <c r="H7" s="222"/>
      <c r="I7" s="223"/>
      <c r="J7" s="224"/>
      <c r="K7" s="224"/>
      <c r="L7" s="224"/>
      <c r="M7" s="224"/>
      <c r="N7" s="224"/>
      <c r="O7" s="224"/>
      <c r="P7" s="225"/>
      <c r="Q7" s="225"/>
      <c r="R7" s="225"/>
      <c r="S7" s="225"/>
      <c r="T7" s="225"/>
      <c r="U7" s="225"/>
      <c r="V7" s="225"/>
      <c r="W7" s="226"/>
      <c r="X7" s="227"/>
      <c r="Y7" s="228"/>
      <c r="Z7" s="229">
        <v>1849902102981</v>
      </c>
      <c r="AA7" s="230" t="s">
        <v>117</v>
      </c>
      <c r="AB7" s="230" t="s">
        <v>1061</v>
      </c>
    </row>
    <row r="8" spans="1:28" s="230" customFormat="1" ht="16.350000000000001" customHeight="1" x14ac:dyDescent="0.5">
      <c r="A8" s="168">
        <v>2</v>
      </c>
      <c r="B8" s="231">
        <v>42908</v>
      </c>
      <c r="C8" s="232" t="s">
        <v>83</v>
      </c>
      <c r="D8" s="233" t="s">
        <v>995</v>
      </c>
      <c r="E8" s="234" t="s">
        <v>996</v>
      </c>
      <c r="F8" s="235"/>
      <c r="G8" s="236" t="s">
        <v>17</v>
      </c>
      <c r="H8" s="545"/>
      <c r="I8" s="449"/>
      <c r="J8" s="265"/>
      <c r="K8" s="265"/>
      <c r="L8" s="265"/>
      <c r="M8" s="265"/>
      <c r="N8" s="265"/>
      <c r="O8" s="265"/>
      <c r="P8" s="266"/>
      <c r="Q8" s="266"/>
      <c r="R8" s="266"/>
      <c r="S8" s="266"/>
      <c r="T8" s="266"/>
      <c r="U8" s="266"/>
      <c r="V8" s="266"/>
      <c r="W8" s="264"/>
      <c r="X8" s="267"/>
      <c r="Y8" s="228"/>
      <c r="Z8" s="229">
        <v>1849902163999</v>
      </c>
      <c r="AA8" s="230" t="s">
        <v>117</v>
      </c>
      <c r="AB8" s="230" t="s">
        <v>118</v>
      </c>
    </row>
    <row r="9" spans="1:28" s="230" customFormat="1" ht="16.350000000000001" customHeight="1" x14ac:dyDescent="0.5">
      <c r="A9" s="168">
        <v>3</v>
      </c>
      <c r="B9" s="231">
        <v>42916</v>
      </c>
      <c r="C9" s="232" t="s">
        <v>83</v>
      </c>
      <c r="D9" s="233" t="s">
        <v>997</v>
      </c>
      <c r="E9" s="234" t="s">
        <v>998</v>
      </c>
      <c r="F9" s="235"/>
      <c r="G9" s="242" t="s">
        <v>13</v>
      </c>
      <c r="H9" s="545"/>
      <c r="I9" s="449"/>
      <c r="J9" s="265"/>
      <c r="K9" s="265"/>
      <c r="L9" s="265"/>
      <c r="M9" s="265"/>
      <c r="N9" s="265"/>
      <c r="O9" s="265"/>
      <c r="P9" s="266"/>
      <c r="Q9" s="266"/>
      <c r="R9" s="266"/>
      <c r="S9" s="266"/>
      <c r="T9" s="266"/>
      <c r="U9" s="266"/>
      <c r="V9" s="266"/>
      <c r="W9" s="264"/>
      <c r="X9" s="267"/>
      <c r="Y9" s="228"/>
      <c r="Z9" s="229">
        <v>1800901398102</v>
      </c>
      <c r="AA9" s="230" t="s">
        <v>117</v>
      </c>
      <c r="AB9" s="230" t="s">
        <v>118</v>
      </c>
    </row>
    <row r="10" spans="1:28" s="230" customFormat="1" ht="16.350000000000001" customHeight="1" x14ac:dyDescent="0.5">
      <c r="A10" s="168">
        <v>4</v>
      </c>
      <c r="B10" s="162">
        <v>42989</v>
      </c>
      <c r="C10" s="163" t="s">
        <v>83</v>
      </c>
      <c r="D10" s="164" t="s">
        <v>105</v>
      </c>
      <c r="E10" s="165" t="s">
        <v>999</v>
      </c>
      <c r="F10" s="166" t="s">
        <v>84</v>
      </c>
      <c r="G10" s="242" t="s">
        <v>14</v>
      </c>
      <c r="H10" s="546"/>
      <c r="I10" s="388"/>
      <c r="J10" s="547"/>
      <c r="K10" s="547"/>
      <c r="L10" s="548"/>
      <c r="M10" s="548"/>
      <c r="N10" s="548"/>
      <c r="O10" s="548"/>
      <c r="P10" s="549"/>
      <c r="Q10" s="549"/>
      <c r="R10" s="549"/>
      <c r="S10" s="549"/>
      <c r="T10" s="549"/>
      <c r="U10" s="549"/>
      <c r="V10" s="549"/>
      <c r="W10" s="547"/>
      <c r="X10" s="550"/>
      <c r="Y10" s="228"/>
      <c r="Z10" s="229">
        <v>1849902092340</v>
      </c>
      <c r="AA10" s="230" t="s">
        <v>117</v>
      </c>
      <c r="AB10" s="230" t="s">
        <v>1061</v>
      </c>
    </row>
    <row r="11" spans="1:28" s="230" customFormat="1" ht="15.95" customHeight="1" x14ac:dyDescent="0.5">
      <c r="A11" s="153">
        <v>5</v>
      </c>
      <c r="B11" s="247">
        <v>42993</v>
      </c>
      <c r="C11" s="248" t="s">
        <v>83</v>
      </c>
      <c r="D11" s="249" t="s">
        <v>1000</v>
      </c>
      <c r="E11" s="250" t="s">
        <v>1001</v>
      </c>
      <c r="F11" s="251" t="s">
        <v>85</v>
      </c>
      <c r="G11" s="252" t="s">
        <v>15</v>
      </c>
      <c r="H11" s="551"/>
      <c r="I11" s="552"/>
      <c r="J11" s="553"/>
      <c r="K11" s="553"/>
      <c r="L11" s="553"/>
      <c r="M11" s="553"/>
      <c r="N11" s="553"/>
      <c r="O11" s="553"/>
      <c r="P11" s="554"/>
      <c r="Q11" s="554"/>
      <c r="R11" s="554"/>
      <c r="S11" s="554"/>
      <c r="T11" s="554"/>
      <c r="U11" s="554"/>
      <c r="V11" s="554"/>
      <c r="W11" s="555"/>
      <c r="X11" s="556"/>
      <c r="Y11" s="228"/>
      <c r="Z11" s="229">
        <v>2841701027576</v>
      </c>
      <c r="AA11" s="230" t="s">
        <v>117</v>
      </c>
      <c r="AB11" s="230" t="s">
        <v>1062</v>
      </c>
    </row>
    <row r="12" spans="1:28" s="230" customFormat="1" ht="16.350000000000001" customHeight="1" x14ac:dyDescent="0.5">
      <c r="A12" s="215">
        <v>6</v>
      </c>
      <c r="B12" s="216">
        <v>43004</v>
      </c>
      <c r="C12" s="217" t="s">
        <v>83</v>
      </c>
      <c r="D12" s="218" t="s">
        <v>1002</v>
      </c>
      <c r="E12" s="219" t="s">
        <v>1003</v>
      </c>
      <c r="F12" s="220" t="s">
        <v>84</v>
      </c>
      <c r="G12" s="221" t="s">
        <v>16</v>
      </c>
      <c r="H12" s="557"/>
      <c r="I12" s="558"/>
      <c r="J12" s="226"/>
      <c r="K12" s="226"/>
      <c r="L12" s="226"/>
      <c r="M12" s="226"/>
      <c r="N12" s="226"/>
      <c r="O12" s="226"/>
      <c r="P12" s="225"/>
      <c r="Q12" s="225"/>
      <c r="R12" s="225"/>
      <c r="S12" s="225"/>
      <c r="T12" s="225"/>
      <c r="U12" s="225"/>
      <c r="V12" s="225"/>
      <c r="W12" s="226"/>
      <c r="X12" s="227"/>
      <c r="Y12" s="228"/>
      <c r="Z12" s="229">
        <v>1909803491091</v>
      </c>
      <c r="AA12" s="230" t="s">
        <v>117</v>
      </c>
      <c r="AB12" s="230" t="s">
        <v>1061</v>
      </c>
    </row>
    <row r="13" spans="1:28" s="230" customFormat="1" ht="15.95" customHeight="1" x14ac:dyDescent="0.5">
      <c r="A13" s="168">
        <v>7</v>
      </c>
      <c r="B13" s="231">
        <v>43031</v>
      </c>
      <c r="C13" s="232" t="s">
        <v>83</v>
      </c>
      <c r="D13" s="233" t="s">
        <v>1004</v>
      </c>
      <c r="E13" s="234" t="s">
        <v>1005</v>
      </c>
      <c r="F13" s="235" t="s">
        <v>85</v>
      </c>
      <c r="G13" s="236" t="s">
        <v>17</v>
      </c>
      <c r="H13" s="262"/>
      <c r="I13" s="263"/>
      <c r="J13" s="264"/>
      <c r="K13" s="264"/>
      <c r="L13" s="264"/>
      <c r="M13" s="264"/>
      <c r="N13" s="264"/>
      <c r="O13" s="264"/>
      <c r="P13" s="266"/>
      <c r="Q13" s="266"/>
      <c r="R13" s="266"/>
      <c r="S13" s="266"/>
      <c r="T13" s="266"/>
      <c r="U13" s="266"/>
      <c r="V13" s="266"/>
      <c r="W13" s="264"/>
      <c r="X13" s="267"/>
      <c r="Y13" s="228"/>
      <c r="Z13" s="229">
        <v>1849902161279</v>
      </c>
      <c r="AA13" s="230" t="s">
        <v>117</v>
      </c>
      <c r="AB13" s="230" t="s">
        <v>1062</v>
      </c>
    </row>
    <row r="14" spans="1:28" s="230" customFormat="1" ht="16.350000000000001" customHeight="1" x14ac:dyDescent="0.5">
      <c r="A14" s="168">
        <v>8</v>
      </c>
      <c r="B14" s="231">
        <v>43037</v>
      </c>
      <c r="C14" s="232" t="s">
        <v>83</v>
      </c>
      <c r="D14" s="233" t="s">
        <v>1006</v>
      </c>
      <c r="E14" s="234" t="s">
        <v>1007</v>
      </c>
      <c r="F14" s="235" t="s">
        <v>84</v>
      </c>
      <c r="G14" s="242" t="s">
        <v>13</v>
      </c>
      <c r="H14" s="545"/>
      <c r="I14" s="449"/>
      <c r="J14" s="265"/>
      <c r="K14" s="265"/>
      <c r="L14" s="265"/>
      <c r="M14" s="265"/>
      <c r="N14" s="265"/>
      <c r="O14" s="265"/>
      <c r="P14" s="266"/>
      <c r="Q14" s="266"/>
      <c r="R14" s="266"/>
      <c r="S14" s="266"/>
      <c r="T14" s="266"/>
      <c r="U14" s="266"/>
      <c r="V14" s="266"/>
      <c r="W14" s="264"/>
      <c r="X14" s="267"/>
      <c r="Y14" s="228"/>
      <c r="Z14" s="229">
        <v>1849902146814</v>
      </c>
      <c r="AA14" s="230" t="s">
        <v>117</v>
      </c>
      <c r="AB14" s="230" t="s">
        <v>1061</v>
      </c>
    </row>
    <row r="15" spans="1:28" s="230" customFormat="1" ht="15.95" customHeight="1" x14ac:dyDescent="0.5">
      <c r="A15" s="168">
        <v>9</v>
      </c>
      <c r="B15" s="231">
        <v>43075</v>
      </c>
      <c r="C15" s="232" t="s">
        <v>83</v>
      </c>
      <c r="D15" s="233" t="s">
        <v>1008</v>
      </c>
      <c r="E15" s="234" t="s">
        <v>1009</v>
      </c>
      <c r="F15" s="235" t="s">
        <v>85</v>
      </c>
      <c r="G15" s="242" t="s">
        <v>14</v>
      </c>
      <c r="H15" s="262"/>
      <c r="I15" s="263"/>
      <c r="J15" s="264"/>
      <c r="K15" s="264"/>
      <c r="L15" s="265"/>
      <c r="M15" s="265"/>
      <c r="N15" s="265"/>
      <c r="O15" s="265"/>
      <c r="P15" s="266"/>
      <c r="Q15" s="266"/>
      <c r="R15" s="266"/>
      <c r="S15" s="266"/>
      <c r="T15" s="266"/>
      <c r="U15" s="266"/>
      <c r="V15" s="266"/>
      <c r="W15" s="264"/>
      <c r="X15" s="267"/>
      <c r="Y15" s="228"/>
      <c r="Z15" s="229">
        <v>1849902126627</v>
      </c>
      <c r="AA15" s="230" t="s">
        <v>117</v>
      </c>
      <c r="AB15" s="230" t="s">
        <v>1062</v>
      </c>
    </row>
    <row r="16" spans="1:28" s="230" customFormat="1" ht="15.95" customHeight="1" x14ac:dyDescent="0.5">
      <c r="A16" s="153">
        <v>10</v>
      </c>
      <c r="B16" s="147">
        <v>43155</v>
      </c>
      <c r="C16" s="148" t="s">
        <v>83</v>
      </c>
      <c r="D16" s="149" t="s">
        <v>1010</v>
      </c>
      <c r="E16" s="150" t="s">
        <v>1011</v>
      </c>
      <c r="F16" s="151" t="s">
        <v>84</v>
      </c>
      <c r="G16" s="252" t="s">
        <v>15</v>
      </c>
      <c r="H16" s="559"/>
      <c r="I16" s="386"/>
      <c r="J16" s="452"/>
      <c r="K16" s="452"/>
      <c r="L16" s="452"/>
      <c r="M16" s="452"/>
      <c r="N16" s="452"/>
      <c r="O16" s="452"/>
      <c r="P16" s="560"/>
      <c r="Q16" s="560"/>
      <c r="R16" s="560"/>
      <c r="S16" s="560"/>
      <c r="T16" s="560"/>
      <c r="U16" s="560"/>
      <c r="V16" s="560"/>
      <c r="W16" s="561"/>
      <c r="X16" s="562"/>
      <c r="Y16" s="228"/>
      <c r="Z16" s="229">
        <v>1849902101365</v>
      </c>
      <c r="AA16" s="230" t="s">
        <v>117</v>
      </c>
      <c r="AB16" s="230" t="s">
        <v>1061</v>
      </c>
    </row>
    <row r="17" spans="1:28" s="230" customFormat="1" ht="16.350000000000001" customHeight="1" x14ac:dyDescent="0.5">
      <c r="A17" s="215">
        <v>11</v>
      </c>
      <c r="B17" s="272">
        <v>43165</v>
      </c>
      <c r="C17" s="155" t="s">
        <v>83</v>
      </c>
      <c r="D17" s="156" t="s">
        <v>106</v>
      </c>
      <c r="E17" s="157" t="s">
        <v>107</v>
      </c>
      <c r="F17" s="158" t="s">
        <v>84</v>
      </c>
      <c r="G17" s="221" t="s">
        <v>16</v>
      </c>
      <c r="H17" s="563"/>
      <c r="I17" s="382"/>
      <c r="J17" s="564"/>
      <c r="K17" s="564"/>
      <c r="L17" s="564"/>
      <c r="M17" s="564"/>
      <c r="N17" s="564"/>
      <c r="O17" s="564"/>
      <c r="P17" s="565"/>
      <c r="Q17" s="565"/>
      <c r="R17" s="565"/>
      <c r="S17" s="565"/>
      <c r="T17" s="565"/>
      <c r="U17" s="565"/>
      <c r="V17" s="565"/>
      <c r="W17" s="566"/>
      <c r="X17" s="567"/>
      <c r="Y17" s="228"/>
      <c r="Z17" s="229">
        <v>1101000252652</v>
      </c>
      <c r="AA17" s="230" t="s">
        <v>117</v>
      </c>
      <c r="AB17" s="230" t="s">
        <v>1061</v>
      </c>
    </row>
    <row r="18" spans="1:28" s="230" customFormat="1" ht="16.350000000000001" customHeight="1" x14ac:dyDescent="0.5">
      <c r="A18" s="168">
        <v>12</v>
      </c>
      <c r="B18" s="278">
        <v>43166</v>
      </c>
      <c r="C18" s="163" t="s">
        <v>83</v>
      </c>
      <c r="D18" s="164" t="s">
        <v>718</v>
      </c>
      <c r="E18" s="165" t="s">
        <v>719</v>
      </c>
      <c r="F18" s="166" t="s">
        <v>84</v>
      </c>
      <c r="G18" s="236" t="s">
        <v>17</v>
      </c>
      <c r="H18" s="568"/>
      <c r="I18" s="384"/>
      <c r="J18" s="548"/>
      <c r="K18" s="548"/>
      <c r="L18" s="548"/>
      <c r="M18" s="548"/>
      <c r="N18" s="548"/>
      <c r="O18" s="548"/>
      <c r="P18" s="549"/>
      <c r="Q18" s="549"/>
      <c r="R18" s="549"/>
      <c r="S18" s="549"/>
      <c r="T18" s="549"/>
      <c r="U18" s="549"/>
      <c r="V18" s="549"/>
      <c r="W18" s="547"/>
      <c r="X18" s="550"/>
      <c r="Y18" s="228"/>
      <c r="Z18" s="229">
        <v>1849902154922</v>
      </c>
      <c r="AA18" s="230" t="s">
        <v>117</v>
      </c>
      <c r="AB18" s="230" t="s">
        <v>1061</v>
      </c>
    </row>
    <row r="19" spans="1:28" s="230" customFormat="1" ht="15.95" customHeight="1" x14ac:dyDescent="0.5">
      <c r="A19" s="168">
        <v>13</v>
      </c>
      <c r="B19" s="278">
        <v>43168</v>
      </c>
      <c r="C19" s="163" t="s">
        <v>83</v>
      </c>
      <c r="D19" s="164" t="s">
        <v>1012</v>
      </c>
      <c r="E19" s="165" t="s">
        <v>1013</v>
      </c>
      <c r="F19" s="166" t="s">
        <v>84</v>
      </c>
      <c r="G19" s="242" t="s">
        <v>13</v>
      </c>
      <c r="H19" s="568"/>
      <c r="I19" s="384"/>
      <c r="J19" s="548"/>
      <c r="K19" s="548"/>
      <c r="L19" s="548"/>
      <c r="M19" s="548"/>
      <c r="N19" s="548"/>
      <c r="O19" s="548"/>
      <c r="P19" s="549"/>
      <c r="Q19" s="549"/>
      <c r="R19" s="549"/>
      <c r="S19" s="549"/>
      <c r="T19" s="549"/>
      <c r="U19" s="549"/>
      <c r="V19" s="549"/>
      <c r="W19" s="547"/>
      <c r="X19" s="550"/>
      <c r="Y19" s="228"/>
      <c r="Z19" s="229">
        <v>1129902183911</v>
      </c>
      <c r="AA19" s="230" t="s">
        <v>117</v>
      </c>
      <c r="AB19" s="230" t="s">
        <v>1061</v>
      </c>
    </row>
    <row r="20" spans="1:28" s="230" customFormat="1" ht="16.350000000000001" customHeight="1" x14ac:dyDescent="0.5">
      <c r="A20" s="359">
        <v>14</v>
      </c>
      <c r="B20" s="281">
        <v>44987</v>
      </c>
      <c r="C20" s="282" t="s">
        <v>83</v>
      </c>
      <c r="D20" s="283" t="s">
        <v>1015</v>
      </c>
      <c r="E20" s="284" t="s">
        <v>1016</v>
      </c>
      <c r="F20" s="646" t="s">
        <v>85</v>
      </c>
      <c r="G20" s="285" t="s">
        <v>14</v>
      </c>
      <c r="H20" s="647"/>
      <c r="I20" s="622"/>
      <c r="J20" s="617"/>
      <c r="K20" s="617"/>
      <c r="L20" s="617"/>
      <c r="M20" s="617"/>
      <c r="N20" s="617"/>
      <c r="O20" s="617"/>
      <c r="P20" s="618"/>
      <c r="Q20" s="618"/>
      <c r="R20" s="618"/>
      <c r="S20" s="618"/>
      <c r="T20" s="618"/>
      <c r="U20" s="618"/>
      <c r="V20" s="618"/>
      <c r="W20" s="616"/>
      <c r="X20" s="619"/>
      <c r="Y20" s="648"/>
      <c r="Z20" s="286">
        <v>1849300133277</v>
      </c>
      <c r="AA20" s="287" t="s">
        <v>119</v>
      </c>
      <c r="AB20" s="287" t="s">
        <v>1062</v>
      </c>
    </row>
    <row r="21" spans="1:28" s="230" customFormat="1" ht="16.350000000000001" customHeight="1" x14ac:dyDescent="0.5">
      <c r="A21" s="347">
        <v>15</v>
      </c>
      <c r="B21" s="288">
        <v>44988</v>
      </c>
      <c r="C21" s="289" t="s">
        <v>83</v>
      </c>
      <c r="D21" s="290" t="s">
        <v>1017</v>
      </c>
      <c r="E21" s="291" t="s">
        <v>108</v>
      </c>
      <c r="F21" s="649" t="s">
        <v>86</v>
      </c>
      <c r="G21" s="650" t="s">
        <v>15</v>
      </c>
      <c r="H21" s="651"/>
      <c r="I21" s="609"/>
      <c r="J21" s="610"/>
      <c r="K21" s="610"/>
      <c r="L21" s="612"/>
      <c r="M21" s="612"/>
      <c r="N21" s="612"/>
      <c r="O21" s="612"/>
      <c r="P21" s="611"/>
      <c r="Q21" s="611"/>
      <c r="R21" s="611"/>
      <c r="S21" s="611"/>
      <c r="T21" s="611"/>
      <c r="U21" s="611"/>
      <c r="V21" s="611"/>
      <c r="W21" s="612"/>
      <c r="X21" s="631"/>
      <c r="Y21" s="648"/>
      <c r="Z21" s="286">
        <v>1849902097724</v>
      </c>
      <c r="AA21" s="287" t="s">
        <v>120</v>
      </c>
      <c r="AB21" s="287" t="s">
        <v>1063</v>
      </c>
    </row>
    <row r="22" spans="1:28" s="230" customFormat="1" ht="16.350000000000001" customHeight="1" x14ac:dyDescent="0.5">
      <c r="A22" s="352">
        <v>16</v>
      </c>
      <c r="B22" s="293">
        <v>44989</v>
      </c>
      <c r="C22" s="294" t="s">
        <v>83</v>
      </c>
      <c r="D22" s="295" t="s">
        <v>109</v>
      </c>
      <c r="E22" s="296" t="s">
        <v>1014</v>
      </c>
      <c r="F22" s="652" t="s">
        <v>85</v>
      </c>
      <c r="G22" s="297" t="s">
        <v>16</v>
      </c>
      <c r="H22" s="653"/>
      <c r="I22" s="624"/>
      <c r="J22" s="625"/>
      <c r="K22" s="625"/>
      <c r="L22" s="625"/>
      <c r="M22" s="625"/>
      <c r="N22" s="625"/>
      <c r="O22" s="625"/>
      <c r="P22" s="626"/>
      <c r="Q22" s="626"/>
      <c r="R22" s="626"/>
      <c r="S22" s="626"/>
      <c r="T22" s="626"/>
      <c r="U22" s="626"/>
      <c r="V22" s="626"/>
      <c r="W22" s="627"/>
      <c r="X22" s="654"/>
      <c r="Y22" s="648"/>
      <c r="Z22" s="286">
        <v>1849902002626</v>
      </c>
      <c r="AA22" s="287" t="s">
        <v>121</v>
      </c>
      <c r="AB22" s="287" t="s">
        <v>1062</v>
      </c>
    </row>
    <row r="23" spans="1:28" s="230" customFormat="1" ht="15.95" customHeight="1" x14ac:dyDescent="0.5">
      <c r="A23" s="168">
        <v>17</v>
      </c>
      <c r="B23" s="577">
        <v>42809</v>
      </c>
      <c r="C23" s="163" t="s">
        <v>75</v>
      </c>
      <c r="D23" s="164" t="s">
        <v>1018</v>
      </c>
      <c r="E23" s="165" t="s">
        <v>1019</v>
      </c>
      <c r="F23" s="166"/>
      <c r="G23" s="236" t="s">
        <v>17</v>
      </c>
      <c r="H23" s="568"/>
      <c r="I23" s="384"/>
      <c r="J23" s="548"/>
      <c r="K23" s="548"/>
      <c r="L23" s="548"/>
      <c r="M23" s="548"/>
      <c r="N23" s="548"/>
      <c r="O23" s="548"/>
      <c r="P23" s="549"/>
      <c r="Q23" s="549"/>
      <c r="R23" s="549"/>
      <c r="S23" s="549"/>
      <c r="T23" s="549"/>
      <c r="U23" s="549"/>
      <c r="V23" s="549"/>
      <c r="W23" s="547"/>
      <c r="X23" s="550"/>
      <c r="Y23" s="228"/>
      <c r="Z23" s="229">
        <v>1849902074732</v>
      </c>
      <c r="AA23" s="230" t="s">
        <v>117</v>
      </c>
      <c r="AB23" s="230" t="s">
        <v>118</v>
      </c>
    </row>
    <row r="24" spans="1:28" s="230" customFormat="1" ht="16.350000000000001" customHeight="1" x14ac:dyDescent="0.5">
      <c r="A24" s="168">
        <v>18</v>
      </c>
      <c r="B24" s="577">
        <v>42823</v>
      </c>
      <c r="C24" s="163" t="s">
        <v>75</v>
      </c>
      <c r="D24" s="164" t="s">
        <v>1020</v>
      </c>
      <c r="E24" s="165" t="s">
        <v>1021</v>
      </c>
      <c r="F24" s="166" t="s">
        <v>84</v>
      </c>
      <c r="G24" s="242" t="s">
        <v>13</v>
      </c>
      <c r="H24" s="546"/>
      <c r="I24" s="388"/>
      <c r="J24" s="547"/>
      <c r="K24" s="547"/>
      <c r="L24" s="548"/>
      <c r="M24" s="548"/>
      <c r="N24" s="548"/>
      <c r="O24" s="549"/>
      <c r="P24" s="549"/>
      <c r="Q24" s="549"/>
      <c r="R24" s="549"/>
      <c r="S24" s="549"/>
      <c r="T24" s="549"/>
      <c r="U24" s="549"/>
      <c r="V24" s="549"/>
      <c r="W24" s="547"/>
      <c r="X24" s="550"/>
      <c r="Y24" s="228"/>
      <c r="Z24" s="229">
        <v>1909803462091</v>
      </c>
      <c r="AA24" s="230" t="s">
        <v>117</v>
      </c>
      <c r="AB24" s="230" t="s">
        <v>1061</v>
      </c>
    </row>
    <row r="25" spans="1:28" s="230" customFormat="1" ht="16.350000000000001" customHeight="1" x14ac:dyDescent="0.5">
      <c r="A25" s="168">
        <v>19</v>
      </c>
      <c r="B25" s="577">
        <v>42847</v>
      </c>
      <c r="C25" s="232" t="s">
        <v>75</v>
      </c>
      <c r="D25" s="164" t="s">
        <v>1022</v>
      </c>
      <c r="E25" s="165" t="s">
        <v>1023</v>
      </c>
      <c r="F25" s="235"/>
      <c r="G25" s="242" t="s">
        <v>14</v>
      </c>
      <c r="H25" s="545"/>
      <c r="I25" s="449"/>
      <c r="J25" s="265"/>
      <c r="K25" s="265"/>
      <c r="L25" s="265"/>
      <c r="M25" s="265"/>
      <c r="N25" s="265"/>
      <c r="O25" s="265"/>
      <c r="P25" s="266"/>
      <c r="Q25" s="266"/>
      <c r="R25" s="266"/>
      <c r="S25" s="266"/>
      <c r="T25" s="266"/>
      <c r="U25" s="266"/>
      <c r="V25" s="266"/>
      <c r="W25" s="264"/>
      <c r="X25" s="267"/>
      <c r="Y25" s="228"/>
      <c r="Z25" s="229">
        <v>1709700395636</v>
      </c>
      <c r="AA25" s="230" t="s">
        <v>117</v>
      </c>
      <c r="AB25" s="230" t="s">
        <v>118</v>
      </c>
    </row>
    <row r="26" spans="1:28" s="230" customFormat="1" ht="16.350000000000001" customHeight="1" x14ac:dyDescent="0.5">
      <c r="A26" s="153">
        <v>20</v>
      </c>
      <c r="B26" s="569">
        <v>42855</v>
      </c>
      <c r="C26" s="148" t="s">
        <v>75</v>
      </c>
      <c r="D26" s="149" t="s">
        <v>358</v>
      </c>
      <c r="E26" s="150" t="s">
        <v>359</v>
      </c>
      <c r="F26" s="151"/>
      <c r="G26" s="252" t="s">
        <v>15</v>
      </c>
      <c r="H26" s="578"/>
      <c r="I26" s="401"/>
      <c r="J26" s="561"/>
      <c r="K26" s="561"/>
      <c r="L26" s="452"/>
      <c r="M26" s="452"/>
      <c r="N26" s="452"/>
      <c r="O26" s="452"/>
      <c r="P26" s="560"/>
      <c r="Q26" s="560"/>
      <c r="R26" s="560"/>
      <c r="S26" s="560"/>
      <c r="T26" s="560"/>
      <c r="U26" s="560"/>
      <c r="V26" s="560"/>
      <c r="W26" s="561"/>
      <c r="X26" s="570"/>
      <c r="Y26" s="228"/>
      <c r="Z26" s="229">
        <v>1849902108700</v>
      </c>
      <c r="AA26" s="230" t="s">
        <v>117</v>
      </c>
      <c r="AB26" s="230" t="s">
        <v>118</v>
      </c>
    </row>
    <row r="27" spans="1:28" s="230" customFormat="1" ht="15.95" customHeight="1" x14ac:dyDescent="0.5">
      <c r="A27" s="215">
        <v>21</v>
      </c>
      <c r="B27" s="311">
        <v>42859</v>
      </c>
      <c r="C27" s="169" t="s">
        <v>75</v>
      </c>
      <c r="D27" s="170" t="s">
        <v>111</v>
      </c>
      <c r="E27" s="171" t="s">
        <v>1024</v>
      </c>
      <c r="F27" s="110" t="s">
        <v>84</v>
      </c>
      <c r="G27" s="221" t="s">
        <v>16</v>
      </c>
      <c r="H27" s="572"/>
      <c r="I27" s="404"/>
      <c r="J27" s="573"/>
      <c r="K27" s="573"/>
      <c r="L27" s="573"/>
      <c r="M27" s="573"/>
      <c r="N27" s="573"/>
      <c r="O27" s="573"/>
      <c r="P27" s="574"/>
      <c r="Q27" s="574"/>
      <c r="R27" s="574"/>
      <c r="S27" s="574"/>
      <c r="T27" s="574"/>
      <c r="U27" s="574"/>
      <c r="V27" s="574"/>
      <c r="W27" s="575"/>
      <c r="X27" s="576"/>
      <c r="Y27" s="228"/>
      <c r="Z27" s="229">
        <v>1849902149155</v>
      </c>
      <c r="AA27" s="230" t="s">
        <v>117</v>
      </c>
      <c r="AB27" s="230" t="s">
        <v>1061</v>
      </c>
    </row>
    <row r="28" spans="1:28" s="230" customFormat="1" ht="16.350000000000001" customHeight="1" x14ac:dyDescent="0.5">
      <c r="A28" s="168">
        <v>22</v>
      </c>
      <c r="B28" s="162">
        <v>42889</v>
      </c>
      <c r="C28" s="163" t="s">
        <v>75</v>
      </c>
      <c r="D28" s="164" t="s">
        <v>1025</v>
      </c>
      <c r="E28" s="165" t="s">
        <v>1026</v>
      </c>
      <c r="F28" s="166" t="s">
        <v>86</v>
      </c>
      <c r="G28" s="236" t="s">
        <v>17</v>
      </c>
      <c r="H28" s="568"/>
      <c r="I28" s="384"/>
      <c r="J28" s="548"/>
      <c r="K28" s="548"/>
      <c r="L28" s="547"/>
      <c r="M28" s="547"/>
      <c r="N28" s="547"/>
      <c r="O28" s="547"/>
      <c r="P28" s="549"/>
      <c r="Q28" s="549"/>
      <c r="R28" s="549"/>
      <c r="S28" s="549"/>
      <c r="T28" s="549"/>
      <c r="U28" s="549"/>
      <c r="V28" s="549"/>
      <c r="W28" s="547"/>
      <c r="X28" s="550"/>
      <c r="Y28" s="228"/>
      <c r="Z28" s="229">
        <v>1849902162283</v>
      </c>
      <c r="AA28" s="230" t="s">
        <v>117</v>
      </c>
      <c r="AB28" s="230" t="s">
        <v>1063</v>
      </c>
    </row>
    <row r="29" spans="1:28" s="230" customFormat="1" ht="16.350000000000001" customHeight="1" x14ac:dyDescent="0.5">
      <c r="A29" s="168">
        <v>23</v>
      </c>
      <c r="B29" s="162">
        <v>42890</v>
      </c>
      <c r="C29" s="163" t="s">
        <v>75</v>
      </c>
      <c r="D29" s="164" t="s">
        <v>1027</v>
      </c>
      <c r="E29" s="165" t="s">
        <v>1028</v>
      </c>
      <c r="F29" s="166"/>
      <c r="G29" s="242" t="s">
        <v>13</v>
      </c>
      <c r="H29" s="568"/>
      <c r="I29" s="384"/>
      <c r="J29" s="548"/>
      <c r="K29" s="548"/>
      <c r="L29" s="548"/>
      <c r="M29" s="548"/>
      <c r="N29" s="548"/>
      <c r="O29" s="548"/>
      <c r="P29" s="549"/>
      <c r="Q29" s="549"/>
      <c r="R29" s="549"/>
      <c r="S29" s="549"/>
      <c r="T29" s="549"/>
      <c r="U29" s="549"/>
      <c r="V29" s="549"/>
      <c r="W29" s="547"/>
      <c r="X29" s="550"/>
      <c r="Y29" s="228"/>
      <c r="Z29" s="229">
        <v>1849902094253</v>
      </c>
      <c r="AA29" s="230" t="s">
        <v>117</v>
      </c>
      <c r="AB29" s="230" t="s">
        <v>118</v>
      </c>
    </row>
    <row r="30" spans="1:28" s="230" customFormat="1" ht="15.6" customHeight="1" x14ac:dyDescent="0.5">
      <c r="A30" s="168">
        <v>24</v>
      </c>
      <c r="B30" s="311">
        <v>42895</v>
      </c>
      <c r="C30" s="169" t="s">
        <v>75</v>
      </c>
      <c r="D30" s="170" t="s">
        <v>1029</v>
      </c>
      <c r="E30" s="171" t="s">
        <v>1030</v>
      </c>
      <c r="F30" s="110"/>
      <c r="G30" s="242" t="s">
        <v>14</v>
      </c>
      <c r="H30" s="572"/>
      <c r="I30" s="404"/>
      <c r="J30" s="573"/>
      <c r="K30" s="573"/>
      <c r="L30" s="573"/>
      <c r="M30" s="573"/>
      <c r="N30" s="573"/>
      <c r="O30" s="573"/>
      <c r="P30" s="574"/>
      <c r="Q30" s="574"/>
      <c r="R30" s="574"/>
      <c r="S30" s="574"/>
      <c r="T30" s="574"/>
      <c r="U30" s="574"/>
      <c r="V30" s="574"/>
      <c r="W30" s="575"/>
      <c r="X30" s="576"/>
      <c r="Y30" s="228"/>
      <c r="Z30" s="229">
        <v>1849902049363</v>
      </c>
      <c r="AA30" s="230" t="s">
        <v>117</v>
      </c>
      <c r="AB30" s="230" t="s">
        <v>118</v>
      </c>
    </row>
    <row r="31" spans="1:28" s="230" customFormat="1" ht="16.350000000000001" customHeight="1" x14ac:dyDescent="0.5">
      <c r="A31" s="153">
        <v>25</v>
      </c>
      <c r="B31" s="147">
        <v>42896</v>
      </c>
      <c r="C31" s="148" t="s">
        <v>75</v>
      </c>
      <c r="D31" s="149" t="s">
        <v>1031</v>
      </c>
      <c r="E31" s="150" t="s">
        <v>112</v>
      </c>
      <c r="F31" s="151"/>
      <c r="G31" s="252" t="s">
        <v>15</v>
      </c>
      <c r="H31" s="559"/>
      <c r="I31" s="386"/>
      <c r="J31" s="452"/>
      <c r="K31" s="452"/>
      <c r="L31" s="452"/>
      <c r="M31" s="452"/>
      <c r="N31" s="452"/>
      <c r="O31" s="452"/>
      <c r="P31" s="560"/>
      <c r="Q31" s="560"/>
      <c r="R31" s="560"/>
      <c r="S31" s="560"/>
      <c r="T31" s="560"/>
      <c r="U31" s="560"/>
      <c r="V31" s="560"/>
      <c r="W31" s="561"/>
      <c r="X31" s="570"/>
      <c r="Y31" s="228"/>
      <c r="Z31" s="229">
        <v>1849902167056</v>
      </c>
      <c r="AA31" s="230" t="s">
        <v>117</v>
      </c>
      <c r="AB31" s="230" t="s">
        <v>118</v>
      </c>
    </row>
    <row r="32" spans="1:28" s="230" customFormat="1" ht="16.350000000000001" customHeight="1" x14ac:dyDescent="0.5">
      <c r="A32" s="215">
        <v>26</v>
      </c>
      <c r="B32" s="311">
        <v>42917</v>
      </c>
      <c r="C32" s="169" t="s">
        <v>75</v>
      </c>
      <c r="D32" s="170" t="s">
        <v>1032</v>
      </c>
      <c r="E32" s="171" t="s">
        <v>1033</v>
      </c>
      <c r="F32" s="110"/>
      <c r="G32" s="221" t="s">
        <v>16</v>
      </c>
      <c r="H32" s="572"/>
      <c r="I32" s="404"/>
      <c r="J32" s="573"/>
      <c r="K32" s="573"/>
      <c r="L32" s="573"/>
      <c r="M32" s="573"/>
      <c r="N32" s="573"/>
      <c r="O32" s="573"/>
      <c r="P32" s="574"/>
      <c r="Q32" s="574"/>
      <c r="R32" s="574"/>
      <c r="S32" s="574"/>
      <c r="T32" s="574"/>
      <c r="U32" s="574"/>
      <c r="V32" s="574"/>
      <c r="W32" s="575"/>
      <c r="X32" s="576"/>
      <c r="Y32" s="228"/>
      <c r="Z32" s="229">
        <v>1849902061347</v>
      </c>
      <c r="AA32" s="230" t="s">
        <v>117</v>
      </c>
      <c r="AB32" s="230" t="s">
        <v>118</v>
      </c>
    </row>
    <row r="33" spans="1:28" s="230" customFormat="1" ht="16.350000000000001" customHeight="1" x14ac:dyDescent="0.5">
      <c r="A33" s="168">
        <v>27</v>
      </c>
      <c r="B33" s="162">
        <v>42927</v>
      </c>
      <c r="C33" s="163" t="s">
        <v>75</v>
      </c>
      <c r="D33" s="164" t="s">
        <v>1034</v>
      </c>
      <c r="E33" s="165" t="s">
        <v>1035</v>
      </c>
      <c r="F33" s="166" t="s">
        <v>86</v>
      </c>
      <c r="G33" s="236" t="s">
        <v>17</v>
      </c>
      <c r="H33" s="568"/>
      <c r="I33" s="384"/>
      <c r="J33" s="548"/>
      <c r="K33" s="548"/>
      <c r="L33" s="548"/>
      <c r="M33" s="548"/>
      <c r="N33" s="548"/>
      <c r="O33" s="548"/>
      <c r="P33" s="549"/>
      <c r="Q33" s="549"/>
      <c r="R33" s="549"/>
      <c r="S33" s="549"/>
      <c r="T33" s="549"/>
      <c r="U33" s="549"/>
      <c r="V33" s="549"/>
      <c r="W33" s="547"/>
      <c r="X33" s="550"/>
      <c r="Y33" s="228"/>
      <c r="Z33" s="229">
        <v>1849902085556</v>
      </c>
      <c r="AA33" s="230" t="s">
        <v>117</v>
      </c>
      <c r="AB33" s="230" t="s">
        <v>1063</v>
      </c>
    </row>
    <row r="34" spans="1:28" s="230" customFormat="1" ht="16.350000000000001" customHeight="1" x14ac:dyDescent="0.5">
      <c r="A34" s="168">
        <v>28</v>
      </c>
      <c r="B34" s="162">
        <v>42937</v>
      </c>
      <c r="C34" s="163" t="s">
        <v>75</v>
      </c>
      <c r="D34" s="164" t="s">
        <v>1036</v>
      </c>
      <c r="E34" s="165" t="s">
        <v>1037</v>
      </c>
      <c r="F34" s="166"/>
      <c r="G34" s="242" t="s">
        <v>13</v>
      </c>
      <c r="H34" s="568"/>
      <c r="I34" s="384"/>
      <c r="J34" s="548"/>
      <c r="K34" s="548"/>
      <c r="L34" s="548"/>
      <c r="M34" s="548"/>
      <c r="N34" s="548"/>
      <c r="O34" s="548"/>
      <c r="P34" s="549"/>
      <c r="Q34" s="549"/>
      <c r="R34" s="549"/>
      <c r="S34" s="549"/>
      <c r="T34" s="549"/>
      <c r="U34" s="549"/>
      <c r="V34" s="549"/>
      <c r="W34" s="547"/>
      <c r="X34" s="550"/>
      <c r="Y34" s="228"/>
      <c r="Z34" s="229">
        <v>1939900739400</v>
      </c>
      <c r="AA34" s="230" t="s">
        <v>117</v>
      </c>
      <c r="AB34" s="230" t="s">
        <v>118</v>
      </c>
    </row>
    <row r="35" spans="1:28" s="230" customFormat="1" ht="16.350000000000001" customHeight="1" x14ac:dyDescent="0.5">
      <c r="A35" s="168">
        <v>29</v>
      </c>
      <c r="B35" s="311">
        <v>42940</v>
      </c>
      <c r="C35" s="169" t="s">
        <v>75</v>
      </c>
      <c r="D35" s="170" t="s">
        <v>1038</v>
      </c>
      <c r="E35" s="171" t="s">
        <v>1039</v>
      </c>
      <c r="F35" s="110" t="s">
        <v>84</v>
      </c>
      <c r="G35" s="242" t="s">
        <v>14</v>
      </c>
      <c r="H35" s="572"/>
      <c r="I35" s="404"/>
      <c r="J35" s="573"/>
      <c r="K35" s="573"/>
      <c r="L35" s="573"/>
      <c r="M35" s="573"/>
      <c r="N35" s="573"/>
      <c r="O35" s="573"/>
      <c r="P35" s="574"/>
      <c r="Q35" s="574"/>
      <c r="R35" s="574"/>
      <c r="S35" s="574"/>
      <c r="T35" s="574"/>
      <c r="U35" s="574"/>
      <c r="V35" s="574"/>
      <c r="W35" s="575"/>
      <c r="X35" s="576"/>
      <c r="Y35" s="228"/>
      <c r="Z35" s="229">
        <v>1849902103422</v>
      </c>
      <c r="AA35" s="230" t="s">
        <v>117</v>
      </c>
      <c r="AB35" s="230" t="s">
        <v>1061</v>
      </c>
    </row>
    <row r="36" spans="1:28" s="230" customFormat="1" ht="16.350000000000001" customHeight="1" x14ac:dyDescent="0.5">
      <c r="A36" s="153">
        <v>30</v>
      </c>
      <c r="B36" s="147">
        <v>42942</v>
      </c>
      <c r="C36" s="148" t="s">
        <v>75</v>
      </c>
      <c r="D36" s="149" t="s">
        <v>1040</v>
      </c>
      <c r="E36" s="150" t="s">
        <v>1041</v>
      </c>
      <c r="F36" s="151"/>
      <c r="G36" s="252" t="s">
        <v>15</v>
      </c>
      <c r="H36" s="559"/>
      <c r="I36" s="386"/>
      <c r="J36" s="452"/>
      <c r="K36" s="452"/>
      <c r="L36" s="386"/>
      <c r="M36" s="452"/>
      <c r="N36" s="452"/>
      <c r="O36" s="452"/>
      <c r="P36" s="560"/>
      <c r="Q36" s="560"/>
      <c r="R36" s="560"/>
      <c r="S36" s="560"/>
      <c r="T36" s="560"/>
      <c r="U36" s="560"/>
      <c r="V36" s="560"/>
      <c r="W36" s="561"/>
      <c r="X36" s="570"/>
      <c r="Y36" s="228"/>
      <c r="Z36" s="229">
        <v>1849902096027</v>
      </c>
      <c r="AA36" s="230" t="s">
        <v>117</v>
      </c>
      <c r="AB36" s="230" t="s">
        <v>118</v>
      </c>
    </row>
    <row r="37" spans="1:28" s="230" customFormat="1" ht="16.350000000000001" customHeight="1" x14ac:dyDescent="0.5">
      <c r="A37" s="215">
        <v>31</v>
      </c>
      <c r="B37" s="311">
        <v>43017</v>
      </c>
      <c r="C37" s="169" t="s">
        <v>75</v>
      </c>
      <c r="D37" s="170" t="s">
        <v>1042</v>
      </c>
      <c r="E37" s="171" t="s">
        <v>1043</v>
      </c>
      <c r="F37" s="110" t="s">
        <v>86</v>
      </c>
      <c r="G37" s="221" t="s">
        <v>16</v>
      </c>
      <c r="H37" s="572"/>
      <c r="I37" s="404"/>
      <c r="J37" s="573"/>
      <c r="K37" s="573"/>
      <c r="L37" s="573"/>
      <c r="M37" s="573"/>
      <c r="N37" s="573"/>
      <c r="O37" s="573"/>
      <c r="P37" s="574"/>
      <c r="Q37" s="574"/>
      <c r="R37" s="574"/>
      <c r="S37" s="574"/>
      <c r="T37" s="574"/>
      <c r="U37" s="574"/>
      <c r="V37" s="574"/>
      <c r="W37" s="575"/>
      <c r="X37" s="576"/>
      <c r="Y37" s="228"/>
      <c r="Z37" s="229">
        <v>1849902099808</v>
      </c>
      <c r="AA37" s="230" t="s">
        <v>117</v>
      </c>
      <c r="AB37" s="230" t="s">
        <v>1063</v>
      </c>
    </row>
    <row r="38" spans="1:28" s="230" customFormat="1" ht="15.95" customHeight="1" x14ac:dyDescent="0.5">
      <c r="A38" s="168">
        <v>32</v>
      </c>
      <c r="B38" s="162">
        <v>43023</v>
      </c>
      <c r="C38" s="163" t="s">
        <v>75</v>
      </c>
      <c r="D38" s="313" t="s">
        <v>1044</v>
      </c>
      <c r="E38" s="165" t="s">
        <v>1045</v>
      </c>
      <c r="F38" s="166" t="s">
        <v>85</v>
      </c>
      <c r="G38" s="236" t="s">
        <v>17</v>
      </c>
      <c r="H38" s="568"/>
      <c r="I38" s="384"/>
      <c r="J38" s="548"/>
      <c r="K38" s="548"/>
      <c r="L38" s="548"/>
      <c r="M38" s="548"/>
      <c r="N38" s="548"/>
      <c r="O38" s="548"/>
      <c r="P38" s="549"/>
      <c r="Q38" s="549"/>
      <c r="R38" s="549"/>
      <c r="S38" s="549"/>
      <c r="T38" s="549"/>
      <c r="U38" s="549"/>
      <c r="V38" s="549"/>
      <c r="W38" s="547"/>
      <c r="X38" s="550"/>
      <c r="Y38" s="228"/>
      <c r="Z38" s="229">
        <v>1849902148540</v>
      </c>
      <c r="AA38" s="230" t="s">
        <v>117</v>
      </c>
      <c r="AB38" s="230" t="s">
        <v>1062</v>
      </c>
    </row>
    <row r="39" spans="1:28" s="230" customFormat="1" ht="16.350000000000001" customHeight="1" x14ac:dyDescent="0.5">
      <c r="A39" s="168">
        <v>33</v>
      </c>
      <c r="B39" s="162">
        <v>43149</v>
      </c>
      <c r="C39" s="163" t="s">
        <v>75</v>
      </c>
      <c r="D39" s="164" t="s">
        <v>1046</v>
      </c>
      <c r="E39" s="165" t="s">
        <v>1047</v>
      </c>
      <c r="F39" s="166" t="s">
        <v>86</v>
      </c>
      <c r="G39" s="242" t="s">
        <v>13</v>
      </c>
      <c r="H39" s="568"/>
      <c r="I39" s="384"/>
      <c r="J39" s="548"/>
      <c r="K39" s="548"/>
      <c r="L39" s="548"/>
      <c r="M39" s="548"/>
      <c r="N39" s="548"/>
      <c r="O39" s="548"/>
      <c r="P39" s="549"/>
      <c r="Q39" s="549"/>
      <c r="R39" s="549"/>
      <c r="S39" s="549"/>
      <c r="T39" s="549"/>
      <c r="U39" s="549"/>
      <c r="V39" s="549"/>
      <c r="W39" s="547"/>
      <c r="X39" s="550"/>
      <c r="Y39" s="228"/>
      <c r="Z39" s="229">
        <v>1849902104224</v>
      </c>
      <c r="AA39" s="230" t="s">
        <v>117</v>
      </c>
      <c r="AB39" s="230" t="s">
        <v>1063</v>
      </c>
    </row>
    <row r="40" spans="1:28" s="230" customFormat="1" ht="15.95" customHeight="1" x14ac:dyDescent="0.5">
      <c r="A40" s="168">
        <v>34</v>
      </c>
      <c r="B40" s="311">
        <v>43151</v>
      </c>
      <c r="C40" s="169" t="s">
        <v>75</v>
      </c>
      <c r="D40" s="170" t="s">
        <v>1048</v>
      </c>
      <c r="E40" s="171" t="s">
        <v>1049</v>
      </c>
      <c r="F40" s="166" t="s">
        <v>86</v>
      </c>
      <c r="G40" s="242" t="s">
        <v>14</v>
      </c>
      <c r="H40" s="572"/>
      <c r="I40" s="404"/>
      <c r="J40" s="573"/>
      <c r="K40" s="573"/>
      <c r="L40" s="573"/>
      <c r="M40" s="573"/>
      <c r="N40" s="573"/>
      <c r="O40" s="573"/>
      <c r="P40" s="574"/>
      <c r="Q40" s="574"/>
      <c r="R40" s="574"/>
      <c r="S40" s="574"/>
      <c r="T40" s="574"/>
      <c r="U40" s="574"/>
      <c r="V40" s="574"/>
      <c r="W40" s="575"/>
      <c r="X40" s="576"/>
      <c r="Y40" s="228"/>
      <c r="Z40" s="229">
        <v>1849902111549</v>
      </c>
      <c r="AA40" s="230" t="s">
        <v>117</v>
      </c>
      <c r="AB40" s="230" t="s">
        <v>1063</v>
      </c>
    </row>
    <row r="41" spans="1:28" s="230" customFormat="1" ht="16.350000000000001" customHeight="1" x14ac:dyDescent="0.5">
      <c r="A41" s="347">
        <v>35</v>
      </c>
      <c r="B41" s="314">
        <v>44990</v>
      </c>
      <c r="C41" s="289" t="s">
        <v>75</v>
      </c>
      <c r="D41" s="290" t="s">
        <v>1052</v>
      </c>
      <c r="E41" s="291" t="s">
        <v>1053</v>
      </c>
      <c r="F41" s="649" t="s">
        <v>85</v>
      </c>
      <c r="G41" s="650" t="s">
        <v>15</v>
      </c>
      <c r="H41" s="651"/>
      <c r="I41" s="609"/>
      <c r="J41" s="610"/>
      <c r="K41" s="610"/>
      <c r="L41" s="610"/>
      <c r="M41" s="610"/>
      <c r="N41" s="610"/>
      <c r="O41" s="610"/>
      <c r="P41" s="611"/>
      <c r="Q41" s="611"/>
      <c r="R41" s="611"/>
      <c r="S41" s="611"/>
      <c r="T41" s="611"/>
      <c r="U41" s="611"/>
      <c r="V41" s="611"/>
      <c r="W41" s="612"/>
      <c r="X41" s="631"/>
      <c r="Y41" s="287"/>
      <c r="Z41" s="286">
        <v>1849902155724</v>
      </c>
      <c r="AA41" s="287" t="s">
        <v>122</v>
      </c>
      <c r="AB41" s="287" t="s">
        <v>1062</v>
      </c>
    </row>
    <row r="42" spans="1:28" s="230" customFormat="1" ht="16.350000000000001" customHeight="1" x14ac:dyDescent="0.5">
      <c r="A42" s="352">
        <v>36</v>
      </c>
      <c r="B42" s="293">
        <v>44991</v>
      </c>
      <c r="C42" s="294" t="s">
        <v>75</v>
      </c>
      <c r="D42" s="295" t="s">
        <v>1050</v>
      </c>
      <c r="E42" s="296" t="s">
        <v>1051</v>
      </c>
      <c r="F42" s="652" t="s">
        <v>85</v>
      </c>
      <c r="G42" s="297" t="s">
        <v>16</v>
      </c>
      <c r="H42" s="655"/>
      <c r="I42" s="656"/>
      <c r="J42" s="627"/>
      <c r="K42" s="627"/>
      <c r="L42" s="627"/>
      <c r="M42" s="627"/>
      <c r="N42" s="627"/>
      <c r="O42" s="627"/>
      <c r="P42" s="626"/>
      <c r="Q42" s="626"/>
      <c r="R42" s="626"/>
      <c r="S42" s="626"/>
      <c r="T42" s="626"/>
      <c r="U42" s="626"/>
      <c r="V42" s="626"/>
      <c r="W42" s="627"/>
      <c r="X42" s="654"/>
      <c r="Y42" s="648"/>
      <c r="Z42" s="286">
        <v>1849902107461</v>
      </c>
      <c r="AA42" s="287" t="s">
        <v>1064</v>
      </c>
      <c r="AB42" s="287" t="s">
        <v>1062</v>
      </c>
    </row>
    <row r="43" spans="1:28" s="230" customFormat="1" ht="15.95" customHeight="1" x14ac:dyDescent="0.5">
      <c r="A43" s="359">
        <v>37</v>
      </c>
      <c r="B43" s="281">
        <v>44992</v>
      </c>
      <c r="C43" s="282" t="s">
        <v>75</v>
      </c>
      <c r="D43" s="283" t="s">
        <v>1057</v>
      </c>
      <c r="E43" s="284" t="s">
        <v>1058</v>
      </c>
      <c r="F43" s="646" t="s">
        <v>84</v>
      </c>
      <c r="G43" s="315" t="s">
        <v>17</v>
      </c>
      <c r="H43" s="647"/>
      <c r="I43" s="622"/>
      <c r="J43" s="617"/>
      <c r="K43" s="617"/>
      <c r="L43" s="617"/>
      <c r="M43" s="617"/>
      <c r="N43" s="617"/>
      <c r="O43" s="617"/>
      <c r="P43" s="618"/>
      <c r="Q43" s="618"/>
      <c r="R43" s="618"/>
      <c r="S43" s="618"/>
      <c r="T43" s="618"/>
      <c r="U43" s="618"/>
      <c r="V43" s="618"/>
      <c r="W43" s="616"/>
      <c r="X43" s="619"/>
      <c r="Y43" s="648"/>
      <c r="Z43" s="286">
        <v>1600102070485</v>
      </c>
      <c r="AA43" s="287" t="s">
        <v>120</v>
      </c>
      <c r="AB43" s="287" t="s">
        <v>1061</v>
      </c>
    </row>
    <row r="44" spans="1:28" s="230" customFormat="1" ht="16.350000000000001" customHeight="1" x14ac:dyDescent="0.5">
      <c r="A44" s="359">
        <v>38</v>
      </c>
      <c r="B44" s="281">
        <v>44993</v>
      </c>
      <c r="C44" s="282" t="s">
        <v>75</v>
      </c>
      <c r="D44" s="283" t="s">
        <v>1055</v>
      </c>
      <c r="E44" s="284" t="s">
        <v>1056</v>
      </c>
      <c r="F44" s="646" t="s">
        <v>85</v>
      </c>
      <c r="G44" s="285" t="s">
        <v>13</v>
      </c>
      <c r="H44" s="647"/>
      <c r="I44" s="622"/>
      <c r="J44" s="617"/>
      <c r="K44" s="617"/>
      <c r="L44" s="617"/>
      <c r="M44" s="617"/>
      <c r="N44" s="617"/>
      <c r="O44" s="617"/>
      <c r="P44" s="618"/>
      <c r="Q44" s="618"/>
      <c r="R44" s="618"/>
      <c r="S44" s="618"/>
      <c r="T44" s="618"/>
      <c r="U44" s="618"/>
      <c r="V44" s="618"/>
      <c r="W44" s="616"/>
      <c r="X44" s="619"/>
      <c r="Y44" s="648"/>
      <c r="Z44" s="286">
        <v>1849902129740</v>
      </c>
      <c r="AA44" s="287" t="s">
        <v>120</v>
      </c>
      <c r="AB44" s="287" t="s">
        <v>1062</v>
      </c>
    </row>
    <row r="45" spans="1:28" s="230" customFormat="1" ht="16.350000000000001" customHeight="1" x14ac:dyDescent="0.5">
      <c r="A45" s="500">
        <v>39</v>
      </c>
      <c r="B45" s="281">
        <v>44994</v>
      </c>
      <c r="C45" s="294" t="s">
        <v>75</v>
      </c>
      <c r="D45" s="295" t="s">
        <v>1059</v>
      </c>
      <c r="E45" s="296" t="s">
        <v>1060</v>
      </c>
      <c r="F45" s="652" t="s">
        <v>84</v>
      </c>
      <c r="G45" s="285" t="s">
        <v>14</v>
      </c>
      <c r="H45" s="653"/>
      <c r="I45" s="624"/>
      <c r="J45" s="625"/>
      <c r="K45" s="625"/>
      <c r="L45" s="625"/>
      <c r="M45" s="625"/>
      <c r="N45" s="625"/>
      <c r="O45" s="625"/>
      <c r="P45" s="626"/>
      <c r="Q45" s="626"/>
      <c r="R45" s="626"/>
      <c r="S45" s="626"/>
      <c r="T45" s="626"/>
      <c r="U45" s="626"/>
      <c r="V45" s="626"/>
      <c r="W45" s="627"/>
      <c r="X45" s="654"/>
      <c r="Y45" s="648"/>
      <c r="Z45" s="286">
        <v>1849902137289</v>
      </c>
      <c r="AA45" s="287" t="s">
        <v>122</v>
      </c>
      <c r="AB45" s="287" t="s">
        <v>1061</v>
      </c>
    </row>
    <row r="46" spans="1:28" s="230" customFormat="1" ht="15.95" customHeight="1" x14ac:dyDescent="0.5">
      <c r="A46" s="347">
        <v>40</v>
      </c>
      <c r="B46" s="288">
        <v>44995</v>
      </c>
      <c r="C46" s="289" t="s">
        <v>75</v>
      </c>
      <c r="D46" s="290" t="s">
        <v>113</v>
      </c>
      <c r="E46" s="291" t="s">
        <v>1054</v>
      </c>
      <c r="F46" s="649" t="s">
        <v>85</v>
      </c>
      <c r="G46" s="650" t="s">
        <v>15</v>
      </c>
      <c r="H46" s="651"/>
      <c r="I46" s="609"/>
      <c r="J46" s="610"/>
      <c r="K46" s="610"/>
      <c r="L46" s="610"/>
      <c r="M46" s="610"/>
      <c r="N46" s="610"/>
      <c r="O46" s="610"/>
      <c r="P46" s="611"/>
      <c r="Q46" s="611"/>
      <c r="R46" s="611"/>
      <c r="S46" s="611"/>
      <c r="T46" s="611"/>
      <c r="U46" s="611"/>
      <c r="V46" s="611"/>
      <c r="W46" s="612"/>
      <c r="X46" s="631"/>
      <c r="Y46" s="648"/>
      <c r="Z46" s="286">
        <v>1849902117831</v>
      </c>
      <c r="AA46" s="287" t="s">
        <v>123</v>
      </c>
      <c r="AB46" s="287" t="s">
        <v>1062</v>
      </c>
    </row>
    <row r="47" spans="1:28" s="230" customFormat="1" ht="6" customHeight="1" x14ac:dyDescent="0.5">
      <c r="A47" s="581"/>
      <c r="B47" s="582"/>
      <c r="C47" s="583"/>
      <c r="D47" s="584"/>
      <c r="E47" s="584"/>
      <c r="F47" s="583"/>
      <c r="G47" s="581"/>
      <c r="H47" s="581"/>
      <c r="I47" s="585"/>
      <c r="J47" s="581"/>
      <c r="K47" s="581"/>
      <c r="L47" s="581"/>
      <c r="M47" s="581"/>
      <c r="N47" s="581"/>
      <c r="O47" s="581"/>
      <c r="P47" s="586"/>
      <c r="Q47" s="586"/>
      <c r="R47" s="586"/>
      <c r="S47" s="586"/>
      <c r="T47" s="586"/>
      <c r="U47" s="586"/>
      <c r="V47" s="586"/>
      <c r="W47" s="587"/>
      <c r="X47" s="583"/>
      <c r="Z47" s="229"/>
    </row>
    <row r="48" spans="1:28" s="230" customFormat="1" ht="16.350000000000001" customHeight="1" x14ac:dyDescent="0.5">
      <c r="A48" s="586"/>
      <c r="B48" s="588" t="s">
        <v>24</v>
      </c>
      <c r="C48" s="581"/>
      <c r="E48" s="581">
        <f>I48+O48</f>
        <v>40</v>
      </c>
      <c r="F48" s="585" t="s">
        <v>6</v>
      </c>
      <c r="G48" s="588" t="s">
        <v>11</v>
      </c>
      <c r="I48" s="581">
        <f>COUNTIF($C$7:$C$46,"ช")</f>
        <v>16</v>
      </c>
      <c r="J48" s="586"/>
      <c r="K48" s="589" t="s">
        <v>8</v>
      </c>
      <c r="L48" s="588"/>
      <c r="M48" s="590" t="s">
        <v>7</v>
      </c>
      <c r="N48" s="590"/>
      <c r="O48" s="581">
        <f>COUNTIF($C$7:$C$46,"ญ")</f>
        <v>24</v>
      </c>
      <c r="P48" s="586"/>
      <c r="Q48" s="589" t="s">
        <v>8</v>
      </c>
      <c r="W48" s="586"/>
      <c r="X48" s="586"/>
      <c r="Z48" s="229"/>
    </row>
    <row r="49" spans="1:26" s="230" customFormat="1" ht="15" hidden="1" customHeight="1" x14ac:dyDescent="0.5">
      <c r="A49" s="228"/>
      <c r="B49" s="228"/>
      <c r="C49" s="228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Z49" s="229"/>
    </row>
    <row r="50" spans="1:26" ht="15" hidden="1" customHeight="1" x14ac:dyDescent="0.5">
      <c r="A50" s="228"/>
      <c r="B50" s="591"/>
      <c r="D50" s="592" t="s">
        <v>13</v>
      </c>
      <c r="E50" s="592">
        <f>COUNTIF($G$7:$G$46,"แดง")</f>
        <v>8</v>
      </c>
      <c r="F50" s="592" t="s">
        <v>86</v>
      </c>
      <c r="G50" s="228">
        <f>COUNTIF($F$7:$F$46,"THAI")</f>
        <v>0</v>
      </c>
      <c r="H50" s="228"/>
      <c r="I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</row>
    <row r="51" spans="1:26" ht="15" hidden="1" customHeight="1" x14ac:dyDescent="0.5">
      <c r="A51" s="228"/>
      <c r="B51" s="591"/>
      <c r="D51" s="592" t="s">
        <v>14</v>
      </c>
      <c r="E51" s="592">
        <f>COUNTIF($G$7:$G$46,"เหลือง")</f>
        <v>8</v>
      </c>
      <c r="F51" s="592" t="s">
        <v>85</v>
      </c>
      <c r="G51" s="228">
        <f>COUNTIF($F$7:$F$46,"MATH")</f>
        <v>0</v>
      </c>
      <c r="H51" s="228"/>
      <c r="I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</row>
    <row r="52" spans="1:26" ht="15" hidden="1" customHeight="1" x14ac:dyDescent="0.5">
      <c r="A52" s="228"/>
      <c r="B52" s="591"/>
      <c r="D52" s="592" t="s">
        <v>15</v>
      </c>
      <c r="E52" s="592">
        <f>COUNTIF($G$7:$G$46,"น้ำเงิน")</f>
        <v>8</v>
      </c>
      <c r="F52" s="592" t="s">
        <v>84</v>
      </c>
      <c r="G52" s="228">
        <f>COUNTIF($F$7:$F$46,"ENG")</f>
        <v>0</v>
      </c>
      <c r="H52" s="228"/>
      <c r="I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</row>
    <row r="53" spans="1:26" ht="15" hidden="1" customHeight="1" x14ac:dyDescent="0.5">
      <c r="A53" s="228"/>
      <c r="B53" s="591"/>
      <c r="D53" s="592" t="s">
        <v>16</v>
      </c>
      <c r="E53" s="592">
        <f>COUNTIF($G$7:$G$46,"ม่วง")</f>
        <v>8</v>
      </c>
      <c r="F53" s="593" t="s">
        <v>5</v>
      </c>
      <c r="G53" s="594">
        <f>SUM(G50:G52)</f>
        <v>0</v>
      </c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</row>
    <row r="54" spans="1:26" ht="15" hidden="1" customHeight="1" x14ac:dyDescent="0.5">
      <c r="A54" s="228"/>
      <c r="B54" s="591"/>
      <c r="D54" s="592" t="s">
        <v>17</v>
      </c>
      <c r="E54" s="592">
        <f>COUNTIF($G$7:$G$46,"ฟ้า")</f>
        <v>8</v>
      </c>
      <c r="F54" s="592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</row>
    <row r="55" spans="1:26" ht="15" hidden="1" customHeight="1" x14ac:dyDescent="0.5">
      <c r="A55" s="228"/>
      <c r="B55" s="591"/>
      <c r="D55" s="593" t="s">
        <v>5</v>
      </c>
      <c r="E55" s="593">
        <f>SUM(E50:E54)</f>
        <v>40</v>
      </c>
      <c r="F55" s="592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</row>
    <row r="58" spans="1:26" ht="15" customHeight="1" x14ac:dyDescent="0.5">
      <c r="C58" s="597"/>
      <c r="D58" s="230"/>
      <c r="E58" s="230"/>
      <c r="F58" s="230"/>
    </row>
  </sheetData>
  <mergeCells count="8">
    <mergeCell ref="F5:F6"/>
    <mergeCell ref="V4:W4"/>
    <mergeCell ref="G5:G6"/>
    <mergeCell ref="A5:A6"/>
    <mergeCell ref="B5:B6"/>
    <mergeCell ref="C5:C6"/>
    <mergeCell ref="D5:D6"/>
    <mergeCell ref="E5:E6"/>
  </mergeCells>
  <phoneticPr fontId="0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65"/>
  <sheetViews>
    <sheetView topLeftCell="A32" zoomScale="150" zoomScaleNormal="150" workbookViewId="0">
      <selection activeCell="N57" sqref="N57"/>
    </sheetView>
  </sheetViews>
  <sheetFormatPr defaultColWidth="9.140625" defaultRowHeight="15" customHeight="1" x14ac:dyDescent="0.5"/>
  <cols>
    <col min="1" max="1" width="5.140625" style="25" customWidth="1"/>
    <col min="2" max="2" width="9.85546875" style="487" customWidth="1"/>
    <col min="3" max="3" width="3.140625" style="184" customWidth="1"/>
    <col min="4" max="5" width="10.42578125" style="433" customWidth="1"/>
    <col min="6" max="6" width="5.85546875" style="25" customWidth="1"/>
    <col min="7" max="7" width="8.140625" style="25" customWidth="1"/>
    <col min="8" max="8" width="5.28515625" style="25" customWidth="1"/>
    <col min="9" max="22" width="3" style="25" customWidth="1"/>
    <col min="23" max="23" width="4.42578125" style="25" hidden="1" customWidth="1"/>
    <col min="24" max="24" width="15.85546875" style="198" hidden="1" customWidth="1"/>
    <col min="25" max="25" width="23.5703125" style="25" hidden="1" customWidth="1"/>
    <col min="26" max="26" width="13.5703125" style="25" hidden="1" customWidth="1"/>
    <col min="27" max="16384" width="9.140625" style="25"/>
  </cols>
  <sheetData>
    <row r="1" spans="1:26" ht="18" customHeight="1" x14ac:dyDescent="0.5">
      <c r="B1" s="461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F1" s="31"/>
      <c r="G1" s="31"/>
      <c r="K1" s="25" t="s">
        <v>25</v>
      </c>
      <c r="P1" s="25" t="str">
        <f>'ยอด ม.4'!B22</f>
        <v xml:space="preserve">นางยุวรัตน์  บุญทวีวัฒน์  </v>
      </c>
    </row>
    <row r="2" spans="1:26" ht="18" customHeight="1" x14ac:dyDescent="0.5">
      <c r="B2" s="462" t="s">
        <v>49</v>
      </c>
      <c r="C2" s="25"/>
      <c r="D2" s="35"/>
      <c r="E2" s="420" t="s">
        <v>65</v>
      </c>
      <c r="K2" s="25" t="s">
        <v>50</v>
      </c>
      <c r="P2" s="25" t="str">
        <f>'ยอด ม.4'!B23</f>
        <v>นางสาววรารัตน์  เมืองแมน</v>
      </c>
    </row>
    <row r="3" spans="1:26" s="35" customFormat="1" ht="17.25" customHeight="1" x14ac:dyDescent="0.5">
      <c r="A3" s="31" t="s">
        <v>74</v>
      </c>
      <c r="B3" s="463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S3" s="25"/>
      <c r="T3" s="25"/>
      <c r="U3" s="25"/>
      <c r="V3" s="25"/>
      <c r="X3" s="198"/>
    </row>
    <row r="4" spans="1:26" s="35" customFormat="1" ht="17.25" customHeight="1" x14ac:dyDescent="0.5">
      <c r="A4" s="25" t="s">
        <v>51</v>
      </c>
      <c r="B4" s="463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S4" s="36" t="s">
        <v>52</v>
      </c>
      <c r="T4" s="801">
        <f>'ยอด ม.4'!F22</f>
        <v>723</v>
      </c>
      <c r="U4" s="801"/>
      <c r="V4" s="200"/>
      <c r="X4" s="198"/>
    </row>
    <row r="5" spans="1:26" s="40" customFormat="1" ht="18" customHeight="1" x14ac:dyDescent="0.5">
      <c r="A5" s="802" t="s">
        <v>0</v>
      </c>
      <c r="B5" s="825" t="s">
        <v>1</v>
      </c>
      <c r="C5" s="816" t="s">
        <v>2</v>
      </c>
      <c r="D5" s="818" t="s">
        <v>9</v>
      </c>
      <c r="E5" s="820" t="s">
        <v>4</v>
      </c>
      <c r="F5" s="827" t="s">
        <v>42</v>
      </c>
      <c r="G5" s="827" t="s">
        <v>41</v>
      </c>
      <c r="H5" s="802" t="s">
        <v>3</v>
      </c>
      <c r="I5" s="488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5"/>
      <c r="X5" s="206"/>
    </row>
    <row r="6" spans="1:26" s="40" customFormat="1" ht="18" customHeight="1" x14ac:dyDescent="0.5">
      <c r="A6" s="803"/>
      <c r="B6" s="826"/>
      <c r="C6" s="817"/>
      <c r="D6" s="819"/>
      <c r="E6" s="821"/>
      <c r="F6" s="827"/>
      <c r="G6" s="827"/>
      <c r="H6" s="812"/>
      <c r="I6" s="489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490"/>
      <c r="X6" s="212" t="s">
        <v>114</v>
      </c>
      <c r="Y6" s="213" t="s">
        <v>115</v>
      </c>
      <c r="Z6" s="213" t="s">
        <v>771</v>
      </c>
    </row>
    <row r="7" spans="1:26" s="40" customFormat="1" ht="15.75" customHeight="1" x14ac:dyDescent="0.5">
      <c r="A7" s="257">
        <v>1</v>
      </c>
      <c r="B7" s="603">
        <v>42903</v>
      </c>
      <c r="C7" s="155" t="s">
        <v>83</v>
      </c>
      <c r="D7" s="156" t="s">
        <v>701</v>
      </c>
      <c r="E7" s="157" t="s">
        <v>702</v>
      </c>
      <c r="F7" s="215"/>
      <c r="G7" s="682" t="s">
        <v>84</v>
      </c>
      <c r="H7" s="215" t="s">
        <v>13</v>
      </c>
      <c r="I7" s="491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58"/>
      <c r="X7" s="229">
        <v>1849902096973</v>
      </c>
      <c r="Y7" s="230" t="s">
        <v>117</v>
      </c>
      <c r="Z7" s="230" t="s">
        <v>118</v>
      </c>
    </row>
    <row r="8" spans="1:26" s="40" customFormat="1" ht="16.350000000000001" customHeight="1" x14ac:dyDescent="0.5">
      <c r="A8" s="120">
        <v>2</v>
      </c>
      <c r="B8" s="577">
        <v>42996</v>
      </c>
      <c r="C8" s="163" t="s">
        <v>83</v>
      </c>
      <c r="D8" s="164" t="s">
        <v>703</v>
      </c>
      <c r="E8" s="165" t="s">
        <v>704</v>
      </c>
      <c r="F8" s="604"/>
      <c r="G8" s="683" t="s">
        <v>84</v>
      </c>
      <c r="H8" s="604" t="s">
        <v>14</v>
      </c>
      <c r="I8" s="492"/>
      <c r="J8" s="245"/>
      <c r="K8" s="245"/>
      <c r="L8" s="245"/>
      <c r="M8" s="245"/>
      <c r="N8" s="245"/>
      <c r="O8" s="245"/>
      <c r="P8" s="71"/>
      <c r="Q8" s="71"/>
      <c r="R8" s="71"/>
      <c r="S8" s="71"/>
      <c r="T8" s="71"/>
      <c r="U8" s="71"/>
      <c r="V8" s="73"/>
      <c r="X8" s="229">
        <v>1849902102108</v>
      </c>
      <c r="Y8" s="230" t="s">
        <v>117</v>
      </c>
      <c r="Z8" s="230" t="s">
        <v>118</v>
      </c>
    </row>
    <row r="9" spans="1:26" s="40" customFormat="1" ht="16.350000000000001" customHeight="1" x14ac:dyDescent="0.5">
      <c r="A9" s="120">
        <v>3</v>
      </c>
      <c r="B9" s="577">
        <v>42998</v>
      </c>
      <c r="C9" s="163" t="s">
        <v>83</v>
      </c>
      <c r="D9" s="164" t="s">
        <v>705</v>
      </c>
      <c r="E9" s="165" t="s">
        <v>706</v>
      </c>
      <c r="F9" s="168"/>
      <c r="G9" s="683" t="s">
        <v>91</v>
      </c>
      <c r="H9" s="168" t="s">
        <v>15</v>
      </c>
      <c r="I9" s="493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3"/>
      <c r="X9" s="229">
        <v>1849300123786</v>
      </c>
      <c r="Y9" s="230" t="s">
        <v>117</v>
      </c>
      <c r="Z9" s="230" t="s">
        <v>118</v>
      </c>
    </row>
    <row r="10" spans="1:26" s="40" customFormat="1" ht="16.350000000000001" customHeight="1" x14ac:dyDescent="0.5">
      <c r="A10" s="120">
        <v>4</v>
      </c>
      <c r="B10" s="577">
        <v>43040</v>
      </c>
      <c r="C10" s="163" t="s">
        <v>83</v>
      </c>
      <c r="D10" s="164" t="s">
        <v>707</v>
      </c>
      <c r="E10" s="165" t="s">
        <v>708</v>
      </c>
      <c r="F10" s="168"/>
      <c r="G10" s="167" t="s">
        <v>84</v>
      </c>
      <c r="H10" s="168" t="s">
        <v>17</v>
      </c>
      <c r="I10" s="493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3"/>
      <c r="X10" s="229">
        <v>1849902085581</v>
      </c>
      <c r="Y10" s="230" t="s">
        <v>117</v>
      </c>
      <c r="Z10" s="230" t="s">
        <v>118</v>
      </c>
    </row>
    <row r="11" spans="1:26" s="40" customFormat="1" ht="16.350000000000001" customHeight="1" x14ac:dyDescent="0.5">
      <c r="A11" s="246">
        <v>5</v>
      </c>
      <c r="B11" s="579">
        <v>43043</v>
      </c>
      <c r="C11" s="148" t="s">
        <v>83</v>
      </c>
      <c r="D11" s="149" t="s">
        <v>709</v>
      </c>
      <c r="E11" s="150" t="s">
        <v>710</v>
      </c>
      <c r="F11" s="657"/>
      <c r="G11" s="684" t="s">
        <v>84</v>
      </c>
      <c r="H11" s="657" t="s">
        <v>13</v>
      </c>
      <c r="I11" s="494"/>
      <c r="J11" s="270"/>
      <c r="K11" s="270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271"/>
      <c r="X11" s="229">
        <v>1849902085629</v>
      </c>
      <c r="Y11" s="230" t="s">
        <v>117</v>
      </c>
      <c r="Z11" s="230" t="s">
        <v>118</v>
      </c>
    </row>
    <row r="12" spans="1:26" s="40" customFormat="1" ht="16.350000000000001" customHeight="1" x14ac:dyDescent="0.5">
      <c r="A12" s="257">
        <v>6</v>
      </c>
      <c r="B12" s="603">
        <v>43045</v>
      </c>
      <c r="C12" s="155" t="s">
        <v>83</v>
      </c>
      <c r="D12" s="156" t="s">
        <v>711</v>
      </c>
      <c r="E12" s="157" t="s">
        <v>712</v>
      </c>
      <c r="F12" s="215" t="s">
        <v>86</v>
      </c>
      <c r="G12" s="682" t="s">
        <v>84</v>
      </c>
      <c r="H12" s="215" t="s">
        <v>14</v>
      </c>
      <c r="I12" s="491"/>
      <c r="J12" s="275"/>
      <c r="K12" s="275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58"/>
      <c r="X12" s="229">
        <v>1849902167781</v>
      </c>
      <c r="Y12" s="230" t="s">
        <v>117</v>
      </c>
      <c r="Z12" s="230" t="s">
        <v>118</v>
      </c>
    </row>
    <row r="13" spans="1:26" s="40" customFormat="1" ht="16.350000000000001" customHeight="1" x14ac:dyDescent="0.5">
      <c r="A13" s="120">
        <v>7</v>
      </c>
      <c r="B13" s="577">
        <v>43046</v>
      </c>
      <c r="C13" s="163" t="s">
        <v>83</v>
      </c>
      <c r="D13" s="164" t="s">
        <v>1083</v>
      </c>
      <c r="E13" s="165" t="s">
        <v>1084</v>
      </c>
      <c r="F13" s="604"/>
      <c r="G13" s="683" t="s">
        <v>84</v>
      </c>
      <c r="H13" s="604" t="s">
        <v>16</v>
      </c>
      <c r="I13" s="492"/>
      <c r="J13" s="245"/>
      <c r="K13" s="245"/>
      <c r="L13" s="245"/>
      <c r="M13" s="245"/>
      <c r="N13" s="245"/>
      <c r="O13" s="245"/>
      <c r="P13" s="71"/>
      <c r="Q13" s="71"/>
      <c r="R13" s="71"/>
      <c r="S13" s="71"/>
      <c r="T13" s="71"/>
      <c r="U13" s="71"/>
      <c r="V13" s="73"/>
      <c r="X13" s="229">
        <v>1800901402746</v>
      </c>
      <c r="Y13" s="230" t="s">
        <v>117</v>
      </c>
      <c r="Z13" s="230" t="s">
        <v>772</v>
      </c>
    </row>
    <row r="14" spans="1:26" s="40" customFormat="1" ht="16.5" customHeight="1" x14ac:dyDescent="0.5">
      <c r="A14" s="120">
        <v>8</v>
      </c>
      <c r="B14" s="577">
        <v>43119</v>
      </c>
      <c r="C14" s="163" t="s">
        <v>83</v>
      </c>
      <c r="D14" s="164" t="s">
        <v>647</v>
      </c>
      <c r="E14" s="165" t="s">
        <v>713</v>
      </c>
      <c r="F14" s="168"/>
      <c r="G14" s="167" t="s">
        <v>92</v>
      </c>
      <c r="H14" s="168" t="s">
        <v>15</v>
      </c>
      <c r="I14" s="493"/>
      <c r="J14" s="80"/>
      <c r="K14" s="80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3"/>
      <c r="X14" s="229">
        <v>1849902120211</v>
      </c>
      <c r="Y14" s="230" t="s">
        <v>117</v>
      </c>
      <c r="Z14" s="230" t="s">
        <v>773</v>
      </c>
    </row>
    <row r="15" spans="1:26" s="40" customFormat="1" ht="16.350000000000001" customHeight="1" x14ac:dyDescent="0.5">
      <c r="A15" s="120">
        <v>9</v>
      </c>
      <c r="B15" s="577">
        <v>43123</v>
      </c>
      <c r="C15" s="163" t="s">
        <v>83</v>
      </c>
      <c r="D15" s="164" t="s">
        <v>714</v>
      </c>
      <c r="E15" s="165" t="s">
        <v>715</v>
      </c>
      <c r="F15" s="604"/>
      <c r="G15" s="683" t="s">
        <v>92</v>
      </c>
      <c r="H15" s="168" t="s">
        <v>16</v>
      </c>
      <c r="I15" s="492"/>
      <c r="J15" s="245"/>
      <c r="K15" s="245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3"/>
      <c r="X15" s="229">
        <v>1849902077464</v>
      </c>
      <c r="Y15" s="230" t="s">
        <v>117</v>
      </c>
      <c r="Z15" s="230" t="s">
        <v>118</v>
      </c>
    </row>
    <row r="16" spans="1:26" s="40" customFormat="1" ht="16.350000000000001" customHeight="1" x14ac:dyDescent="0.5">
      <c r="A16" s="246">
        <v>10</v>
      </c>
      <c r="B16" s="579">
        <v>43126</v>
      </c>
      <c r="C16" s="148" t="s">
        <v>83</v>
      </c>
      <c r="D16" s="685" t="s">
        <v>716</v>
      </c>
      <c r="E16" s="150" t="s">
        <v>717</v>
      </c>
      <c r="F16" s="153"/>
      <c r="G16" s="152" t="s">
        <v>84</v>
      </c>
      <c r="H16" s="657" t="s">
        <v>17</v>
      </c>
      <c r="I16" s="495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271"/>
      <c r="X16" s="229">
        <v>1849902102337</v>
      </c>
      <c r="Y16" s="230" t="s">
        <v>117</v>
      </c>
      <c r="Z16" s="230" t="s">
        <v>118</v>
      </c>
    </row>
    <row r="17" spans="1:26" s="40" customFormat="1" ht="16.350000000000001" customHeight="1" x14ac:dyDescent="0.5">
      <c r="A17" s="257">
        <v>11</v>
      </c>
      <c r="B17" s="394">
        <v>45061</v>
      </c>
      <c r="C17" s="335" t="s">
        <v>83</v>
      </c>
      <c r="D17" s="336" t="s">
        <v>720</v>
      </c>
      <c r="E17" s="337" t="s">
        <v>721</v>
      </c>
      <c r="F17" s="757"/>
      <c r="G17" s="758" t="s">
        <v>84</v>
      </c>
      <c r="H17" s="257" t="s">
        <v>13</v>
      </c>
      <c r="I17" s="729"/>
      <c r="J17" s="357"/>
      <c r="K17" s="357"/>
      <c r="L17" s="355"/>
      <c r="M17" s="355"/>
      <c r="N17" s="355"/>
      <c r="O17" s="355"/>
      <c r="P17" s="356"/>
      <c r="Q17" s="356"/>
      <c r="R17" s="356"/>
      <c r="S17" s="356"/>
      <c r="T17" s="356"/>
      <c r="U17" s="356"/>
      <c r="V17" s="358"/>
      <c r="W17" s="287"/>
      <c r="X17" s="286">
        <v>1779900446897</v>
      </c>
      <c r="Y17" s="287" t="s">
        <v>774</v>
      </c>
      <c r="Z17" s="287" t="s">
        <v>773</v>
      </c>
    </row>
    <row r="18" spans="1:26" s="40" customFormat="1" ht="16.350000000000001" customHeight="1" x14ac:dyDescent="0.5">
      <c r="A18" s="120">
        <v>12</v>
      </c>
      <c r="B18" s="360">
        <v>42816</v>
      </c>
      <c r="C18" s="302" t="s">
        <v>75</v>
      </c>
      <c r="D18" s="303" t="s">
        <v>722</v>
      </c>
      <c r="E18" s="304" t="s">
        <v>723</v>
      </c>
      <c r="F18" s="120"/>
      <c r="G18" s="761" t="s">
        <v>90</v>
      </c>
      <c r="H18" s="755" t="s">
        <v>14</v>
      </c>
      <c r="I18" s="493"/>
      <c r="J18" s="80"/>
      <c r="K18" s="80"/>
      <c r="L18" s="280"/>
      <c r="M18" s="80"/>
      <c r="N18" s="80"/>
      <c r="O18" s="80"/>
      <c r="P18" s="71"/>
      <c r="Q18" s="71"/>
      <c r="R18" s="71"/>
      <c r="S18" s="71"/>
      <c r="T18" s="71"/>
      <c r="U18" s="71"/>
      <c r="V18" s="73"/>
      <c r="X18" s="229">
        <v>1849902127666</v>
      </c>
      <c r="Y18" s="230" t="s">
        <v>117</v>
      </c>
      <c r="Z18" s="230" t="s">
        <v>118</v>
      </c>
    </row>
    <row r="19" spans="1:26" s="40" customFormat="1" ht="16.350000000000001" customHeight="1" x14ac:dyDescent="0.5">
      <c r="A19" s="359">
        <v>13</v>
      </c>
      <c r="B19" s="281">
        <v>42850</v>
      </c>
      <c r="C19" s="282" t="s">
        <v>75</v>
      </c>
      <c r="D19" s="283" t="s">
        <v>724</v>
      </c>
      <c r="E19" s="284" t="s">
        <v>725</v>
      </c>
      <c r="F19" s="359"/>
      <c r="G19" s="502" t="s">
        <v>84</v>
      </c>
      <c r="H19" s="359" t="s">
        <v>15</v>
      </c>
      <c r="I19" s="493"/>
      <c r="J19" s="80"/>
      <c r="K19" s="80"/>
      <c r="L19" s="280"/>
      <c r="M19" s="80"/>
      <c r="N19" s="80"/>
      <c r="O19" s="80"/>
      <c r="P19" s="71"/>
      <c r="Q19" s="71"/>
      <c r="R19" s="71"/>
      <c r="S19" s="71"/>
      <c r="T19" s="71"/>
      <c r="U19" s="71"/>
      <c r="V19" s="73"/>
      <c r="X19" s="229">
        <v>1849902106375</v>
      </c>
      <c r="Y19" s="230" t="s">
        <v>117</v>
      </c>
      <c r="Z19" s="230" t="s">
        <v>118</v>
      </c>
    </row>
    <row r="20" spans="1:26" s="40" customFormat="1" ht="16.350000000000001" customHeight="1" x14ac:dyDescent="0.5">
      <c r="A20" s="120">
        <v>14</v>
      </c>
      <c r="B20" s="278">
        <v>42877</v>
      </c>
      <c r="C20" s="163" t="s">
        <v>75</v>
      </c>
      <c r="D20" s="164" t="s">
        <v>726</v>
      </c>
      <c r="E20" s="165" t="s">
        <v>727</v>
      </c>
      <c r="F20" s="168"/>
      <c r="G20" s="167" t="s">
        <v>90</v>
      </c>
      <c r="H20" s="168" t="s">
        <v>16</v>
      </c>
      <c r="I20" s="493"/>
      <c r="J20" s="80"/>
      <c r="K20" s="80"/>
      <c r="L20" s="245"/>
      <c r="M20" s="245"/>
      <c r="N20" s="245"/>
      <c r="O20" s="245"/>
      <c r="P20" s="71"/>
      <c r="Q20" s="71"/>
      <c r="R20" s="71"/>
      <c r="S20" s="71"/>
      <c r="T20" s="71"/>
      <c r="U20" s="71"/>
      <c r="V20" s="73"/>
      <c r="X20" s="229">
        <v>1849902127160</v>
      </c>
      <c r="Y20" s="230" t="s">
        <v>117</v>
      </c>
      <c r="Z20" s="230" t="s">
        <v>118</v>
      </c>
    </row>
    <row r="21" spans="1:26" s="40" customFormat="1" ht="16.350000000000001" customHeight="1" x14ac:dyDescent="0.5">
      <c r="A21" s="246">
        <v>15</v>
      </c>
      <c r="B21" s="569">
        <v>42883</v>
      </c>
      <c r="C21" s="148" t="s">
        <v>75</v>
      </c>
      <c r="D21" s="149" t="s">
        <v>728</v>
      </c>
      <c r="E21" s="150" t="s">
        <v>729</v>
      </c>
      <c r="F21" s="153"/>
      <c r="G21" s="152" t="s">
        <v>84</v>
      </c>
      <c r="H21" s="657" t="s">
        <v>17</v>
      </c>
      <c r="I21" s="495"/>
      <c r="J21" s="101"/>
      <c r="K21" s="101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4"/>
      <c r="X21" s="229">
        <v>1849902133941</v>
      </c>
      <c r="Y21" s="230" t="s">
        <v>117</v>
      </c>
      <c r="Z21" s="230" t="s">
        <v>118</v>
      </c>
    </row>
    <row r="22" spans="1:26" s="40" customFormat="1" ht="16.350000000000001" customHeight="1" x14ac:dyDescent="0.5">
      <c r="A22" s="257">
        <v>16</v>
      </c>
      <c r="B22" s="272">
        <v>42891</v>
      </c>
      <c r="C22" s="155" t="s">
        <v>75</v>
      </c>
      <c r="D22" s="156" t="s">
        <v>730</v>
      </c>
      <c r="E22" s="157" t="s">
        <v>731</v>
      </c>
      <c r="F22" s="215"/>
      <c r="G22" s="682" t="s">
        <v>90</v>
      </c>
      <c r="H22" s="215" t="s">
        <v>13</v>
      </c>
      <c r="I22" s="491"/>
      <c r="J22" s="275"/>
      <c r="K22" s="275"/>
      <c r="L22" s="277"/>
      <c r="M22" s="277"/>
      <c r="N22" s="277"/>
      <c r="O22" s="277"/>
      <c r="P22" s="276"/>
      <c r="Q22" s="276"/>
      <c r="R22" s="276"/>
      <c r="S22" s="276"/>
      <c r="T22" s="276"/>
      <c r="U22" s="276"/>
      <c r="V22" s="58"/>
      <c r="X22" s="229">
        <v>1849902117237</v>
      </c>
      <c r="Y22" s="230" t="s">
        <v>117</v>
      </c>
      <c r="Z22" s="230" t="s">
        <v>118</v>
      </c>
    </row>
    <row r="23" spans="1:26" s="40" customFormat="1" ht="16.350000000000001" customHeight="1" x14ac:dyDescent="0.5">
      <c r="A23" s="316">
        <v>17</v>
      </c>
      <c r="B23" s="571">
        <v>42965</v>
      </c>
      <c r="C23" s="169" t="s">
        <v>75</v>
      </c>
      <c r="D23" s="170" t="s">
        <v>732</v>
      </c>
      <c r="E23" s="171" t="s">
        <v>733</v>
      </c>
      <c r="F23" s="580" t="s">
        <v>86</v>
      </c>
      <c r="G23" s="687" t="s">
        <v>84</v>
      </c>
      <c r="H23" s="604" t="s">
        <v>14</v>
      </c>
      <c r="I23" s="497"/>
      <c r="J23" s="55"/>
      <c r="K23" s="55"/>
      <c r="L23" s="55"/>
      <c r="M23" s="55"/>
      <c r="N23" s="55"/>
      <c r="O23" s="55"/>
      <c r="P23" s="56"/>
      <c r="Q23" s="56"/>
      <c r="R23" s="56"/>
      <c r="S23" s="56"/>
      <c r="T23" s="56"/>
      <c r="U23" s="56"/>
      <c r="V23" s="301"/>
      <c r="X23" s="229">
        <v>1849300118481</v>
      </c>
      <c r="Y23" s="230" t="s">
        <v>117</v>
      </c>
      <c r="Z23" s="230" t="s">
        <v>772</v>
      </c>
    </row>
    <row r="24" spans="1:26" s="40" customFormat="1" ht="16.350000000000001" customHeight="1" x14ac:dyDescent="0.5">
      <c r="A24" s="120">
        <v>18</v>
      </c>
      <c r="B24" s="577">
        <v>42971</v>
      </c>
      <c r="C24" s="163" t="s">
        <v>75</v>
      </c>
      <c r="D24" s="164" t="s">
        <v>734</v>
      </c>
      <c r="E24" s="165" t="s">
        <v>735</v>
      </c>
      <c r="F24" s="168"/>
      <c r="G24" s="167" t="s">
        <v>84</v>
      </c>
      <c r="H24" s="168" t="s">
        <v>15</v>
      </c>
      <c r="I24" s="493"/>
      <c r="J24" s="80"/>
      <c r="K24" s="80"/>
      <c r="L24" s="80"/>
      <c r="M24" s="80"/>
      <c r="N24" s="80"/>
      <c r="O24" s="80"/>
      <c r="P24" s="71"/>
      <c r="Q24" s="71"/>
      <c r="R24" s="71"/>
      <c r="S24" s="71"/>
      <c r="T24" s="71"/>
      <c r="U24" s="71"/>
      <c r="V24" s="73"/>
      <c r="X24" s="229">
        <v>1849902101021</v>
      </c>
      <c r="Y24" s="230" t="s">
        <v>117</v>
      </c>
      <c r="Z24" s="230" t="s">
        <v>118</v>
      </c>
    </row>
    <row r="25" spans="1:26" s="40" customFormat="1" ht="16.350000000000001" customHeight="1" x14ac:dyDescent="0.5">
      <c r="A25" s="120">
        <v>19</v>
      </c>
      <c r="B25" s="577">
        <v>43007</v>
      </c>
      <c r="C25" s="163" t="s">
        <v>75</v>
      </c>
      <c r="D25" s="164" t="s">
        <v>736</v>
      </c>
      <c r="E25" s="165" t="s">
        <v>737</v>
      </c>
      <c r="F25" s="168"/>
      <c r="G25" s="167" t="s">
        <v>90</v>
      </c>
      <c r="H25" s="168" t="s">
        <v>16</v>
      </c>
      <c r="I25" s="493"/>
      <c r="J25" s="80"/>
      <c r="K25" s="80"/>
      <c r="L25" s="80"/>
      <c r="M25" s="80"/>
      <c r="N25" s="80"/>
      <c r="O25" s="80"/>
      <c r="P25" s="71"/>
      <c r="Q25" s="71"/>
      <c r="R25" s="71"/>
      <c r="S25" s="71"/>
      <c r="T25" s="71"/>
      <c r="U25" s="71"/>
      <c r="V25" s="73"/>
      <c r="X25" s="229">
        <v>1909803492306</v>
      </c>
      <c r="Y25" s="230" t="s">
        <v>117</v>
      </c>
      <c r="Z25" s="230" t="s">
        <v>118</v>
      </c>
    </row>
    <row r="26" spans="1:26" s="40" customFormat="1" ht="16.350000000000001" customHeight="1" x14ac:dyDescent="0.5">
      <c r="A26" s="246">
        <v>20</v>
      </c>
      <c r="B26" s="579">
        <v>43059</v>
      </c>
      <c r="C26" s="148" t="s">
        <v>75</v>
      </c>
      <c r="D26" s="149" t="s">
        <v>738</v>
      </c>
      <c r="E26" s="150" t="s">
        <v>278</v>
      </c>
      <c r="F26" s="153"/>
      <c r="G26" s="152" t="s">
        <v>90</v>
      </c>
      <c r="H26" s="657" t="s">
        <v>17</v>
      </c>
      <c r="I26" s="495"/>
      <c r="J26" s="101"/>
      <c r="K26" s="101"/>
      <c r="L26" s="101"/>
      <c r="M26" s="101"/>
      <c r="N26" s="101"/>
      <c r="O26" s="101"/>
      <c r="P26" s="102"/>
      <c r="Q26" s="102"/>
      <c r="R26" s="102"/>
      <c r="S26" s="102"/>
      <c r="T26" s="102"/>
      <c r="U26" s="102"/>
      <c r="V26" s="104"/>
      <c r="X26" s="229">
        <v>1849902130110</v>
      </c>
      <c r="Y26" s="230" t="s">
        <v>117</v>
      </c>
      <c r="Z26" s="230" t="s">
        <v>118</v>
      </c>
    </row>
    <row r="27" spans="1:26" s="40" customFormat="1" ht="16.350000000000001" customHeight="1" x14ac:dyDescent="0.5">
      <c r="A27" s="257">
        <v>21</v>
      </c>
      <c r="B27" s="603">
        <v>43065</v>
      </c>
      <c r="C27" s="155" t="s">
        <v>75</v>
      </c>
      <c r="D27" s="156" t="s">
        <v>739</v>
      </c>
      <c r="E27" s="157" t="s">
        <v>740</v>
      </c>
      <c r="F27" s="215"/>
      <c r="G27" s="682" t="s">
        <v>92</v>
      </c>
      <c r="H27" s="215" t="s">
        <v>13</v>
      </c>
      <c r="I27" s="491"/>
      <c r="J27" s="275"/>
      <c r="K27" s="275"/>
      <c r="L27" s="275"/>
      <c r="M27" s="275"/>
      <c r="N27" s="275"/>
      <c r="O27" s="275"/>
      <c r="P27" s="276"/>
      <c r="Q27" s="276"/>
      <c r="R27" s="276"/>
      <c r="S27" s="276"/>
      <c r="T27" s="276"/>
      <c r="U27" s="276"/>
      <c r="V27" s="58"/>
      <c r="X27" s="229">
        <v>1279900408469</v>
      </c>
      <c r="Y27" s="230" t="s">
        <v>117</v>
      </c>
      <c r="Z27" s="230" t="s">
        <v>118</v>
      </c>
    </row>
    <row r="28" spans="1:26" s="40" customFormat="1" ht="16.350000000000001" customHeight="1" x14ac:dyDescent="0.5">
      <c r="A28" s="316">
        <v>22</v>
      </c>
      <c r="B28" s="571">
        <v>43100</v>
      </c>
      <c r="C28" s="169" t="s">
        <v>75</v>
      </c>
      <c r="D28" s="170" t="s">
        <v>673</v>
      </c>
      <c r="E28" s="171" t="s">
        <v>741</v>
      </c>
      <c r="F28" s="580"/>
      <c r="G28" s="687" t="s">
        <v>91</v>
      </c>
      <c r="H28" s="604" t="s">
        <v>14</v>
      </c>
      <c r="I28" s="497"/>
      <c r="J28" s="55"/>
      <c r="K28" s="55"/>
      <c r="L28" s="55"/>
      <c r="M28" s="55"/>
      <c r="N28" s="55"/>
      <c r="O28" s="55"/>
      <c r="P28" s="56"/>
      <c r="Q28" s="56"/>
      <c r="R28" s="56"/>
      <c r="S28" s="56"/>
      <c r="T28" s="56"/>
      <c r="U28" s="56"/>
      <c r="V28" s="301"/>
      <c r="X28" s="229">
        <v>1849902155708</v>
      </c>
      <c r="Y28" s="230" t="s">
        <v>117</v>
      </c>
      <c r="Z28" s="230" t="s">
        <v>118</v>
      </c>
    </row>
    <row r="29" spans="1:26" s="40" customFormat="1" ht="16.350000000000001" customHeight="1" x14ac:dyDescent="0.5">
      <c r="A29" s="120">
        <v>23</v>
      </c>
      <c r="B29" s="577">
        <v>43103</v>
      </c>
      <c r="C29" s="163" t="s">
        <v>75</v>
      </c>
      <c r="D29" s="164" t="s">
        <v>742</v>
      </c>
      <c r="E29" s="165" t="s">
        <v>743</v>
      </c>
      <c r="F29" s="168" t="s">
        <v>86</v>
      </c>
      <c r="G29" s="167" t="s">
        <v>91</v>
      </c>
      <c r="H29" s="168" t="s">
        <v>15</v>
      </c>
      <c r="I29" s="493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3"/>
      <c r="X29" s="229">
        <v>1849902075445</v>
      </c>
      <c r="Y29" s="230" t="s">
        <v>117</v>
      </c>
      <c r="Z29" s="230" t="s">
        <v>772</v>
      </c>
    </row>
    <row r="30" spans="1:26" s="40" customFormat="1" ht="16.350000000000001" customHeight="1" x14ac:dyDescent="0.5">
      <c r="A30" s="120">
        <v>24</v>
      </c>
      <c r="B30" s="577">
        <v>43108</v>
      </c>
      <c r="C30" s="163" t="s">
        <v>75</v>
      </c>
      <c r="D30" s="164" t="s">
        <v>744</v>
      </c>
      <c r="E30" s="165" t="s">
        <v>521</v>
      </c>
      <c r="F30" s="168" t="s">
        <v>86</v>
      </c>
      <c r="G30" s="167" t="s">
        <v>91</v>
      </c>
      <c r="H30" s="168" t="s">
        <v>16</v>
      </c>
      <c r="I30" s="493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3"/>
      <c r="X30" s="229">
        <v>1849300121481</v>
      </c>
      <c r="Y30" s="230" t="s">
        <v>117</v>
      </c>
      <c r="Z30" s="230" t="s">
        <v>772</v>
      </c>
    </row>
    <row r="31" spans="1:26" s="40" customFormat="1" ht="16.350000000000001" customHeight="1" x14ac:dyDescent="0.5">
      <c r="A31" s="246">
        <v>25</v>
      </c>
      <c r="B31" s="579">
        <v>43142</v>
      </c>
      <c r="C31" s="148" t="s">
        <v>75</v>
      </c>
      <c r="D31" s="149" t="s">
        <v>113</v>
      </c>
      <c r="E31" s="150" t="s">
        <v>745</v>
      </c>
      <c r="F31" s="153"/>
      <c r="G31" s="152" t="s">
        <v>84</v>
      </c>
      <c r="H31" s="657" t="s">
        <v>17</v>
      </c>
      <c r="I31" s="495"/>
      <c r="J31" s="101"/>
      <c r="K31" s="101"/>
      <c r="L31" s="101"/>
      <c r="M31" s="101"/>
      <c r="N31" s="101"/>
      <c r="O31" s="101"/>
      <c r="P31" s="102"/>
      <c r="Q31" s="102"/>
      <c r="R31" s="102"/>
      <c r="S31" s="102"/>
      <c r="T31" s="102"/>
      <c r="U31" s="102"/>
      <c r="V31" s="104"/>
      <c r="X31" s="229">
        <v>1849902074180</v>
      </c>
      <c r="Y31" s="230" t="s">
        <v>117</v>
      </c>
      <c r="Z31" s="230" t="s">
        <v>118</v>
      </c>
    </row>
    <row r="32" spans="1:26" s="40" customFormat="1" ht="16.350000000000001" customHeight="1" x14ac:dyDescent="0.5">
      <c r="A32" s="257">
        <v>26</v>
      </c>
      <c r="B32" s="603">
        <v>43146</v>
      </c>
      <c r="C32" s="155" t="s">
        <v>75</v>
      </c>
      <c r="D32" s="156" t="s">
        <v>542</v>
      </c>
      <c r="E32" s="157" t="s">
        <v>367</v>
      </c>
      <c r="F32" s="215"/>
      <c r="G32" s="682" t="s">
        <v>92</v>
      </c>
      <c r="H32" s="215" t="s">
        <v>13</v>
      </c>
      <c r="I32" s="491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58"/>
      <c r="X32" s="229">
        <v>1849902148736</v>
      </c>
      <c r="Y32" s="230" t="s">
        <v>117</v>
      </c>
      <c r="Z32" s="230" t="s">
        <v>118</v>
      </c>
    </row>
    <row r="33" spans="1:26" s="40" customFormat="1" ht="16.350000000000001" customHeight="1" x14ac:dyDescent="0.5">
      <c r="A33" s="316">
        <v>27</v>
      </c>
      <c r="B33" s="571">
        <v>43153</v>
      </c>
      <c r="C33" s="169" t="s">
        <v>75</v>
      </c>
      <c r="D33" s="170" t="s">
        <v>746</v>
      </c>
      <c r="E33" s="171" t="s">
        <v>747</v>
      </c>
      <c r="F33" s="580"/>
      <c r="G33" s="687" t="s">
        <v>84</v>
      </c>
      <c r="H33" s="604" t="s">
        <v>14</v>
      </c>
      <c r="I33" s="497"/>
      <c r="J33" s="55"/>
      <c r="K33" s="55"/>
      <c r="L33" s="55"/>
      <c r="M33" s="55"/>
      <c r="N33" s="55"/>
      <c r="O33" s="55"/>
      <c r="P33" s="56"/>
      <c r="Q33" s="56"/>
      <c r="R33" s="56"/>
      <c r="S33" s="56"/>
      <c r="T33" s="56"/>
      <c r="U33" s="56"/>
      <c r="V33" s="301"/>
      <c r="X33" s="229">
        <v>1849902093729</v>
      </c>
      <c r="Y33" s="230" t="s">
        <v>117</v>
      </c>
      <c r="Z33" s="230" t="s">
        <v>118</v>
      </c>
    </row>
    <row r="34" spans="1:26" s="40" customFormat="1" ht="16.350000000000001" customHeight="1" x14ac:dyDescent="0.5">
      <c r="A34" s="120">
        <v>28</v>
      </c>
      <c r="B34" s="577">
        <v>43175</v>
      </c>
      <c r="C34" s="163" t="s">
        <v>75</v>
      </c>
      <c r="D34" s="164" t="s">
        <v>748</v>
      </c>
      <c r="E34" s="165" t="s">
        <v>521</v>
      </c>
      <c r="F34" s="168"/>
      <c r="G34" s="167" t="s">
        <v>84</v>
      </c>
      <c r="H34" s="168" t="s">
        <v>15</v>
      </c>
      <c r="I34" s="493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3"/>
      <c r="X34" s="229">
        <v>1849902118004</v>
      </c>
      <c r="Y34" s="230" t="s">
        <v>117</v>
      </c>
      <c r="Z34" s="230" t="s">
        <v>773</v>
      </c>
    </row>
    <row r="35" spans="1:26" s="40" customFormat="1" ht="16.350000000000001" customHeight="1" x14ac:dyDescent="0.5">
      <c r="A35" s="120">
        <v>29</v>
      </c>
      <c r="B35" s="577">
        <v>43180</v>
      </c>
      <c r="C35" s="163" t="s">
        <v>75</v>
      </c>
      <c r="D35" s="164" t="s">
        <v>749</v>
      </c>
      <c r="E35" s="165" t="s">
        <v>750</v>
      </c>
      <c r="F35" s="168"/>
      <c r="G35" s="167" t="s">
        <v>84</v>
      </c>
      <c r="H35" s="168" t="s">
        <v>16</v>
      </c>
      <c r="I35" s="493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3"/>
      <c r="X35" s="229">
        <v>1849902164782</v>
      </c>
      <c r="Y35" s="230" t="s">
        <v>117</v>
      </c>
      <c r="Z35" s="230" t="s">
        <v>118</v>
      </c>
    </row>
    <row r="36" spans="1:26" s="40" customFormat="1" ht="16.350000000000001" customHeight="1" x14ac:dyDescent="0.5">
      <c r="A36" s="246">
        <v>30</v>
      </c>
      <c r="B36" s="389">
        <v>43181</v>
      </c>
      <c r="C36" s="306" t="s">
        <v>75</v>
      </c>
      <c r="D36" s="307" t="s">
        <v>751</v>
      </c>
      <c r="E36" s="308" t="s">
        <v>752</v>
      </c>
      <c r="F36" s="246"/>
      <c r="G36" s="759" t="s">
        <v>90</v>
      </c>
      <c r="H36" s="760" t="s">
        <v>17</v>
      </c>
      <c r="I36" s="495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4"/>
      <c r="X36" s="229">
        <v>1849902138722</v>
      </c>
      <c r="Y36" s="230" t="s">
        <v>117</v>
      </c>
      <c r="Z36" s="230" t="s">
        <v>118</v>
      </c>
    </row>
    <row r="37" spans="1:26" s="40" customFormat="1" ht="16.350000000000001" customHeight="1" x14ac:dyDescent="0.5">
      <c r="A37" s="352">
        <v>31</v>
      </c>
      <c r="B37" s="498">
        <v>45062</v>
      </c>
      <c r="C37" s="349" t="s">
        <v>75</v>
      </c>
      <c r="D37" s="350" t="s">
        <v>753</v>
      </c>
      <c r="E37" s="351" t="s">
        <v>754</v>
      </c>
      <c r="F37" s="352"/>
      <c r="G37" s="499" t="s">
        <v>84</v>
      </c>
      <c r="H37" s="352" t="s">
        <v>13</v>
      </c>
      <c r="I37" s="730"/>
      <c r="J37" s="355"/>
      <c r="K37" s="355"/>
      <c r="L37" s="355"/>
      <c r="M37" s="355"/>
      <c r="N37" s="355"/>
      <c r="O37" s="355"/>
      <c r="P37" s="356"/>
      <c r="Q37" s="356"/>
      <c r="R37" s="356"/>
      <c r="S37" s="356"/>
      <c r="T37" s="356"/>
      <c r="U37" s="356"/>
      <c r="V37" s="358"/>
      <c r="W37" s="287"/>
      <c r="X37" s="286">
        <v>1849902164111</v>
      </c>
      <c r="Y37" s="287" t="s">
        <v>121</v>
      </c>
      <c r="Z37" s="287" t="s">
        <v>773</v>
      </c>
    </row>
    <row r="38" spans="1:26" s="40" customFormat="1" ht="16.350000000000001" customHeight="1" x14ac:dyDescent="0.5">
      <c r="A38" s="500">
        <v>32</v>
      </c>
      <c r="B38" s="281">
        <v>45063</v>
      </c>
      <c r="C38" s="294" t="s">
        <v>75</v>
      </c>
      <c r="D38" s="295" t="s">
        <v>156</v>
      </c>
      <c r="E38" s="296" t="s">
        <v>755</v>
      </c>
      <c r="F38" s="500"/>
      <c r="G38" s="501" t="s">
        <v>90</v>
      </c>
      <c r="H38" s="410" t="s">
        <v>14</v>
      </c>
      <c r="I38" s="731"/>
      <c r="J38" s="625"/>
      <c r="K38" s="625"/>
      <c r="L38" s="625"/>
      <c r="M38" s="625"/>
      <c r="N38" s="625"/>
      <c r="O38" s="625"/>
      <c r="P38" s="626"/>
      <c r="Q38" s="626"/>
      <c r="R38" s="626"/>
      <c r="S38" s="626"/>
      <c r="T38" s="626"/>
      <c r="U38" s="626"/>
      <c r="V38" s="654"/>
      <c r="W38" s="287"/>
      <c r="X38" s="286">
        <v>1849902148906</v>
      </c>
      <c r="Y38" s="287" t="s">
        <v>472</v>
      </c>
      <c r="Z38" s="287" t="s">
        <v>773</v>
      </c>
    </row>
    <row r="39" spans="1:26" s="40" customFormat="1" ht="16.350000000000001" customHeight="1" x14ac:dyDescent="0.5">
      <c r="A39" s="359">
        <v>33</v>
      </c>
      <c r="B39" s="281">
        <v>45064</v>
      </c>
      <c r="C39" s="282" t="s">
        <v>75</v>
      </c>
      <c r="D39" s="283" t="s">
        <v>756</v>
      </c>
      <c r="E39" s="284" t="s">
        <v>757</v>
      </c>
      <c r="F39" s="359" t="s">
        <v>86</v>
      </c>
      <c r="G39" s="502" t="s">
        <v>91</v>
      </c>
      <c r="H39" s="359" t="s">
        <v>15</v>
      </c>
      <c r="I39" s="732"/>
      <c r="J39" s="617"/>
      <c r="K39" s="617"/>
      <c r="L39" s="617"/>
      <c r="M39" s="617"/>
      <c r="N39" s="617"/>
      <c r="O39" s="617"/>
      <c r="P39" s="618"/>
      <c r="Q39" s="618"/>
      <c r="R39" s="618"/>
      <c r="S39" s="618"/>
      <c r="T39" s="618"/>
      <c r="U39" s="618"/>
      <c r="V39" s="619"/>
      <c r="W39" s="287"/>
      <c r="X39" s="286">
        <v>1849902123989</v>
      </c>
      <c r="Y39" s="287" t="s">
        <v>123</v>
      </c>
      <c r="Z39" s="287" t="s">
        <v>772</v>
      </c>
    </row>
    <row r="40" spans="1:26" s="40" customFormat="1" ht="16.350000000000001" customHeight="1" x14ac:dyDescent="0.5">
      <c r="A40" s="359">
        <v>34</v>
      </c>
      <c r="B40" s="424">
        <v>45065</v>
      </c>
      <c r="C40" s="282" t="s">
        <v>75</v>
      </c>
      <c r="D40" s="283" t="s">
        <v>758</v>
      </c>
      <c r="E40" s="284" t="s">
        <v>759</v>
      </c>
      <c r="F40" s="359"/>
      <c r="G40" s="502" t="s">
        <v>84</v>
      </c>
      <c r="H40" s="359" t="s">
        <v>16</v>
      </c>
      <c r="I40" s="732"/>
      <c r="J40" s="617"/>
      <c r="K40" s="617"/>
      <c r="L40" s="617"/>
      <c r="M40" s="617"/>
      <c r="N40" s="617"/>
      <c r="O40" s="617"/>
      <c r="P40" s="618"/>
      <c r="Q40" s="618"/>
      <c r="R40" s="618"/>
      <c r="S40" s="618"/>
      <c r="T40" s="618"/>
      <c r="U40" s="618"/>
      <c r="V40" s="619"/>
      <c r="W40" s="287"/>
      <c r="X40" s="286">
        <v>1849902131086</v>
      </c>
      <c r="Y40" s="287" t="s">
        <v>120</v>
      </c>
      <c r="Z40" s="287" t="s">
        <v>773</v>
      </c>
    </row>
    <row r="41" spans="1:26" s="40" customFormat="1" ht="16.350000000000001" customHeight="1" x14ac:dyDescent="0.5">
      <c r="A41" s="347">
        <v>35</v>
      </c>
      <c r="B41" s="288">
        <v>45066</v>
      </c>
      <c r="C41" s="289" t="s">
        <v>75</v>
      </c>
      <c r="D41" s="290" t="s">
        <v>760</v>
      </c>
      <c r="E41" s="291" t="s">
        <v>761</v>
      </c>
      <c r="F41" s="347"/>
      <c r="G41" s="503" t="s">
        <v>91</v>
      </c>
      <c r="H41" s="435" t="s">
        <v>17</v>
      </c>
      <c r="I41" s="733"/>
      <c r="J41" s="612"/>
      <c r="K41" s="612"/>
      <c r="L41" s="612"/>
      <c r="M41" s="612"/>
      <c r="N41" s="612"/>
      <c r="O41" s="612"/>
      <c r="P41" s="611"/>
      <c r="Q41" s="611"/>
      <c r="R41" s="611"/>
      <c r="S41" s="611"/>
      <c r="T41" s="611"/>
      <c r="U41" s="611"/>
      <c r="V41" s="631"/>
      <c r="W41" s="287"/>
      <c r="X41" s="286">
        <v>1928700037770</v>
      </c>
      <c r="Y41" s="287" t="s">
        <v>120</v>
      </c>
      <c r="Z41" s="287" t="s">
        <v>773</v>
      </c>
    </row>
    <row r="42" spans="1:26" s="40" customFormat="1" ht="16.350000000000001" customHeight="1" x14ac:dyDescent="0.5">
      <c r="A42" s="500">
        <v>36</v>
      </c>
      <c r="B42" s="424">
        <v>45067</v>
      </c>
      <c r="C42" s="294" t="s">
        <v>75</v>
      </c>
      <c r="D42" s="295" t="s">
        <v>762</v>
      </c>
      <c r="E42" s="296" t="s">
        <v>763</v>
      </c>
      <c r="F42" s="504"/>
      <c r="G42" s="505" t="s">
        <v>84</v>
      </c>
      <c r="H42" s="352" t="s">
        <v>13</v>
      </c>
      <c r="I42" s="731"/>
      <c r="J42" s="625"/>
      <c r="K42" s="625"/>
      <c r="L42" s="625"/>
      <c r="M42" s="625"/>
      <c r="N42" s="625"/>
      <c r="O42" s="625"/>
      <c r="P42" s="626"/>
      <c r="Q42" s="626"/>
      <c r="R42" s="626"/>
      <c r="S42" s="626"/>
      <c r="T42" s="626"/>
      <c r="U42" s="626"/>
      <c r="V42" s="654"/>
      <c r="W42" s="287"/>
      <c r="X42" s="286">
        <v>1849902140123</v>
      </c>
      <c r="Y42" s="287" t="s">
        <v>121</v>
      </c>
      <c r="Z42" s="287" t="s">
        <v>773</v>
      </c>
    </row>
    <row r="43" spans="1:26" s="40" customFormat="1" ht="16.350000000000001" customHeight="1" x14ac:dyDescent="0.5">
      <c r="A43" s="500">
        <v>37</v>
      </c>
      <c r="B43" s="281">
        <v>45068</v>
      </c>
      <c r="C43" s="294" t="s">
        <v>75</v>
      </c>
      <c r="D43" s="295" t="s">
        <v>764</v>
      </c>
      <c r="E43" s="296" t="s">
        <v>765</v>
      </c>
      <c r="F43" s="500"/>
      <c r="G43" s="501" t="s">
        <v>84</v>
      </c>
      <c r="H43" s="410" t="s">
        <v>14</v>
      </c>
      <c r="I43" s="731"/>
      <c r="J43" s="625"/>
      <c r="K43" s="625"/>
      <c r="L43" s="625"/>
      <c r="M43" s="625"/>
      <c r="N43" s="625"/>
      <c r="O43" s="625"/>
      <c r="P43" s="626"/>
      <c r="Q43" s="626"/>
      <c r="R43" s="626"/>
      <c r="S43" s="626"/>
      <c r="T43" s="626"/>
      <c r="U43" s="626"/>
      <c r="V43" s="654"/>
      <c r="W43" s="287"/>
      <c r="X43" s="286">
        <v>1849902108734</v>
      </c>
      <c r="Y43" s="287" t="s">
        <v>775</v>
      </c>
      <c r="Z43" s="287" t="s">
        <v>773</v>
      </c>
    </row>
    <row r="44" spans="1:26" s="40" customFormat="1" ht="16.350000000000001" customHeight="1" x14ac:dyDescent="0.5">
      <c r="A44" s="359">
        <v>38</v>
      </c>
      <c r="B44" s="424">
        <v>45069</v>
      </c>
      <c r="C44" s="282" t="s">
        <v>75</v>
      </c>
      <c r="D44" s="283" t="s">
        <v>111</v>
      </c>
      <c r="E44" s="284" t="s">
        <v>766</v>
      </c>
      <c r="F44" s="359"/>
      <c r="G44" s="502" t="s">
        <v>92</v>
      </c>
      <c r="H44" s="359" t="s">
        <v>15</v>
      </c>
      <c r="I44" s="732"/>
      <c r="J44" s="617"/>
      <c r="K44" s="617"/>
      <c r="L44" s="617"/>
      <c r="M44" s="617"/>
      <c r="N44" s="617"/>
      <c r="O44" s="617"/>
      <c r="P44" s="618"/>
      <c r="Q44" s="618"/>
      <c r="R44" s="618"/>
      <c r="S44" s="618"/>
      <c r="T44" s="618"/>
      <c r="U44" s="618"/>
      <c r="V44" s="619"/>
      <c r="W44" s="287"/>
      <c r="X44" s="286">
        <v>1849902118411</v>
      </c>
      <c r="Y44" s="287" t="s">
        <v>123</v>
      </c>
      <c r="Z44" s="287" t="s">
        <v>773</v>
      </c>
    </row>
    <row r="45" spans="1:26" s="40" customFormat="1" ht="16.350000000000001" customHeight="1" x14ac:dyDescent="0.5">
      <c r="A45" s="359">
        <v>39</v>
      </c>
      <c r="B45" s="281">
        <v>45070</v>
      </c>
      <c r="C45" s="282" t="s">
        <v>75</v>
      </c>
      <c r="D45" s="283" t="s">
        <v>767</v>
      </c>
      <c r="E45" s="284" t="s">
        <v>768</v>
      </c>
      <c r="F45" s="359" t="s">
        <v>86</v>
      </c>
      <c r="G45" s="502" t="s">
        <v>91</v>
      </c>
      <c r="H45" s="359" t="s">
        <v>16</v>
      </c>
      <c r="I45" s="732"/>
      <c r="J45" s="617"/>
      <c r="K45" s="617"/>
      <c r="L45" s="617"/>
      <c r="M45" s="617"/>
      <c r="N45" s="617"/>
      <c r="O45" s="617"/>
      <c r="P45" s="618"/>
      <c r="Q45" s="618"/>
      <c r="R45" s="618"/>
      <c r="S45" s="618"/>
      <c r="T45" s="618"/>
      <c r="U45" s="618"/>
      <c r="V45" s="619"/>
      <c r="W45" s="287"/>
      <c r="X45" s="286">
        <v>1849902101896</v>
      </c>
      <c r="Y45" s="287" t="s">
        <v>547</v>
      </c>
      <c r="Z45" s="287" t="s">
        <v>772</v>
      </c>
    </row>
    <row r="46" spans="1:26" s="40" customFormat="1" ht="13.5" customHeight="1" x14ac:dyDescent="0.5">
      <c r="A46" s="347">
        <v>40</v>
      </c>
      <c r="B46" s="371">
        <v>45071</v>
      </c>
      <c r="C46" s="289" t="s">
        <v>75</v>
      </c>
      <c r="D46" s="290" t="s">
        <v>769</v>
      </c>
      <c r="E46" s="291" t="s">
        <v>770</v>
      </c>
      <c r="F46" s="347" t="s">
        <v>86</v>
      </c>
      <c r="G46" s="503" t="s">
        <v>90</v>
      </c>
      <c r="H46" s="435" t="s">
        <v>17</v>
      </c>
      <c r="I46" s="734"/>
      <c r="J46" s="610"/>
      <c r="K46" s="610"/>
      <c r="L46" s="610"/>
      <c r="M46" s="610"/>
      <c r="N46" s="610"/>
      <c r="O46" s="610"/>
      <c r="P46" s="611"/>
      <c r="Q46" s="611"/>
      <c r="R46" s="611"/>
      <c r="S46" s="611"/>
      <c r="T46" s="611"/>
      <c r="U46" s="611"/>
      <c r="V46" s="631"/>
      <c r="W46" s="287"/>
      <c r="X46" s="286">
        <v>1659902554515</v>
      </c>
      <c r="Y46" s="287" t="s">
        <v>123</v>
      </c>
      <c r="Z46" s="287" t="s">
        <v>772</v>
      </c>
    </row>
    <row r="47" spans="1:26" s="40" customFormat="1" ht="13.5" customHeight="1" x14ac:dyDescent="0.5">
      <c r="A47" s="375">
        <v>41</v>
      </c>
      <c r="B47" s="768">
        <v>45081</v>
      </c>
      <c r="C47" s="375" t="s">
        <v>75</v>
      </c>
      <c r="D47" s="772" t="s">
        <v>840</v>
      </c>
      <c r="E47" s="771" t="s">
        <v>1070</v>
      </c>
      <c r="F47" s="375"/>
      <c r="G47" s="375" t="s">
        <v>90</v>
      </c>
      <c r="H47" s="375" t="s">
        <v>16</v>
      </c>
      <c r="I47" s="769"/>
      <c r="J47" s="634"/>
      <c r="K47" s="634"/>
      <c r="L47" s="634"/>
      <c r="M47" s="634"/>
      <c r="N47" s="634"/>
      <c r="O47" s="634"/>
      <c r="P47" s="635"/>
      <c r="Q47" s="635"/>
      <c r="R47" s="635"/>
      <c r="S47" s="635"/>
      <c r="T47" s="635"/>
      <c r="U47" s="635"/>
      <c r="V47" s="770"/>
      <c r="W47" s="287"/>
      <c r="X47" s="286"/>
      <c r="Y47" s="287"/>
      <c r="Z47" s="287"/>
    </row>
    <row r="48" spans="1:26" s="40" customFormat="1" ht="16.350000000000001" customHeight="1" x14ac:dyDescent="0.5">
      <c r="A48" s="178"/>
      <c r="B48" s="484" t="s">
        <v>24</v>
      </c>
      <c r="C48" s="180"/>
      <c r="E48" s="180">
        <f>H48+N48</f>
        <v>41</v>
      </c>
      <c r="F48" s="181" t="s">
        <v>6</v>
      </c>
      <c r="G48" s="506" t="s">
        <v>11</v>
      </c>
      <c r="H48" s="183">
        <f>COUNTIF($C$7:$C$47,"ช")</f>
        <v>11</v>
      </c>
      <c r="J48" s="183" t="s">
        <v>8</v>
      </c>
      <c r="L48" s="179" t="s">
        <v>7</v>
      </c>
      <c r="M48" s="179"/>
      <c r="N48" s="180">
        <f>COUNTIF($C$7:$C$47,"ญ")</f>
        <v>30</v>
      </c>
      <c r="P48" s="183" t="s">
        <v>8</v>
      </c>
      <c r="V48" s="178"/>
      <c r="X48" s="206"/>
    </row>
    <row r="49" spans="1:24" s="40" customFormat="1" ht="17.100000000000001" hidden="1" customHeight="1" x14ac:dyDescent="0.5">
      <c r="A49" s="184"/>
      <c r="B49" s="485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X49" s="206"/>
    </row>
    <row r="50" spans="1:24" ht="15" hidden="1" customHeight="1" x14ac:dyDescent="0.5">
      <c r="A50" s="184"/>
      <c r="B50" s="486"/>
      <c r="D50" s="111" t="s">
        <v>13</v>
      </c>
      <c r="E50" s="111">
        <f>COUNTIF($H$7:$H$46,"แดง")</f>
        <v>8</v>
      </c>
      <c r="F50" s="184"/>
      <c r="G50" s="111" t="s">
        <v>84</v>
      </c>
      <c r="H50" s="111">
        <f>COUNTIF($G$7:$G$46,"อังกฤษ")</f>
        <v>20</v>
      </c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</row>
    <row r="51" spans="1:24" ht="15" hidden="1" customHeight="1" x14ac:dyDescent="0.5">
      <c r="A51" s="184"/>
      <c r="B51" s="486"/>
      <c r="D51" s="111" t="s">
        <v>14</v>
      </c>
      <c r="E51" s="111">
        <f>COUNTIF($H$7:$H$46,"เหลือง")</f>
        <v>8</v>
      </c>
      <c r="F51" s="184"/>
      <c r="G51" s="111" t="s">
        <v>91</v>
      </c>
      <c r="H51" s="507">
        <f>COUNTIF($G$7:$G$46,"ฝรั่งเศส")</f>
        <v>7</v>
      </c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</row>
    <row r="52" spans="1:24" ht="15" hidden="1" customHeight="1" x14ac:dyDescent="0.5">
      <c r="A52" s="184"/>
      <c r="B52" s="486"/>
      <c r="D52" s="111" t="s">
        <v>15</v>
      </c>
      <c r="E52" s="111">
        <f>COUNTIF($H$7:$H$46,"น้ำเงิน")</f>
        <v>8</v>
      </c>
      <c r="F52" s="184"/>
      <c r="G52" s="111" t="s">
        <v>90</v>
      </c>
      <c r="H52" s="507">
        <f>COUNTIF($G$7:$G$46,"จีน")</f>
        <v>8</v>
      </c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</row>
    <row r="53" spans="1:24" ht="15" hidden="1" customHeight="1" x14ac:dyDescent="0.5">
      <c r="A53" s="184"/>
      <c r="B53" s="486"/>
      <c r="D53" s="111" t="s">
        <v>16</v>
      </c>
      <c r="E53" s="111">
        <f>COUNTIF($H$7:$H$46,"ม่วง")</f>
        <v>8</v>
      </c>
      <c r="F53" s="184"/>
      <c r="G53" s="111" t="s">
        <v>92</v>
      </c>
      <c r="H53" s="507">
        <f>COUNTIF($G$7:$G$46,"ญี่ปุ่น")</f>
        <v>5</v>
      </c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</row>
    <row r="54" spans="1:24" ht="15" hidden="1" customHeight="1" x14ac:dyDescent="0.5">
      <c r="A54" s="184"/>
      <c r="B54" s="486"/>
      <c r="D54" s="111" t="s">
        <v>17</v>
      </c>
      <c r="E54" s="111">
        <f>COUNTIF($H$7:$H$46,"ฟ้า")</f>
        <v>8</v>
      </c>
      <c r="F54" s="184"/>
      <c r="G54" s="430" t="s">
        <v>5</v>
      </c>
      <c r="H54" s="430">
        <f>SUM(H50:H53)</f>
        <v>40</v>
      </c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</row>
    <row r="55" spans="1:24" ht="15" hidden="1" customHeight="1" x14ac:dyDescent="0.5">
      <c r="A55" s="184"/>
      <c r="B55" s="486"/>
      <c r="D55" s="430" t="s">
        <v>5</v>
      </c>
      <c r="E55" s="430">
        <f>SUM(E50:E54)</f>
        <v>40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</row>
    <row r="56" spans="1:24" ht="15" hidden="1" customHeight="1" x14ac:dyDescent="0.5"/>
    <row r="57" spans="1:24" ht="15" customHeight="1" x14ac:dyDescent="0.5">
      <c r="A57" s="762"/>
      <c r="B57" s="763"/>
      <c r="C57" s="648"/>
      <c r="D57" s="764"/>
      <c r="E57" s="764"/>
      <c r="F57" s="762"/>
      <c r="G57" s="762"/>
      <c r="H57" s="762"/>
      <c r="I57" s="762"/>
      <c r="J57" s="762"/>
      <c r="K57" s="762"/>
      <c r="L57" s="762"/>
    </row>
    <row r="58" spans="1:24" ht="15" customHeight="1" x14ac:dyDescent="0.5">
      <c r="A58" s="762"/>
      <c r="B58" s="763"/>
      <c r="C58" s="648"/>
      <c r="D58" s="764"/>
      <c r="E58" s="764"/>
      <c r="F58" s="762"/>
      <c r="G58" s="762"/>
      <c r="H58" s="762"/>
      <c r="I58" s="762"/>
      <c r="J58" s="762"/>
      <c r="K58" s="762"/>
      <c r="L58" s="762"/>
    </row>
    <row r="59" spans="1:24" ht="15" customHeight="1" x14ac:dyDescent="0.5">
      <c r="A59" s="762"/>
      <c r="B59" s="763"/>
      <c r="C59" s="648"/>
      <c r="D59" s="764"/>
      <c r="E59" s="764"/>
      <c r="F59" s="762"/>
      <c r="G59" s="762"/>
      <c r="H59" s="762"/>
      <c r="I59" s="762"/>
      <c r="J59" s="762"/>
      <c r="K59" s="762"/>
      <c r="L59" s="762"/>
    </row>
    <row r="60" spans="1:24" ht="15" customHeight="1" x14ac:dyDescent="0.5">
      <c r="A60" s="762"/>
      <c r="B60" s="763"/>
      <c r="C60" s="648"/>
      <c r="D60" s="764"/>
      <c r="E60" s="764"/>
      <c r="F60" s="762"/>
      <c r="G60" s="762"/>
      <c r="H60" s="762"/>
      <c r="I60" s="762"/>
      <c r="J60" s="762"/>
      <c r="K60" s="762"/>
      <c r="L60" s="762"/>
    </row>
    <row r="61" spans="1:24" ht="15" customHeight="1" x14ac:dyDescent="0.5">
      <c r="A61" s="762"/>
      <c r="B61" s="763"/>
      <c r="C61" s="648"/>
      <c r="D61" s="764"/>
      <c r="E61" s="764"/>
      <c r="F61" s="762"/>
      <c r="G61" s="762"/>
      <c r="H61" s="762"/>
      <c r="I61" s="762"/>
      <c r="J61" s="762"/>
      <c r="K61" s="762"/>
      <c r="L61" s="762"/>
    </row>
    <row r="62" spans="1:24" ht="15" customHeight="1" x14ac:dyDescent="0.5">
      <c r="A62" s="762"/>
      <c r="B62" s="763"/>
      <c r="C62" s="648"/>
      <c r="D62" s="764"/>
      <c r="E62" s="764"/>
      <c r="F62" s="762"/>
      <c r="G62" s="762"/>
      <c r="H62" s="762"/>
      <c r="I62" s="762"/>
      <c r="J62" s="762"/>
      <c r="K62" s="762"/>
      <c r="L62" s="762"/>
    </row>
    <row r="63" spans="1:24" ht="15" customHeight="1" x14ac:dyDescent="0.5">
      <c r="A63" s="762"/>
      <c r="B63" s="763"/>
      <c r="C63" s="648"/>
      <c r="D63" s="764"/>
      <c r="E63" s="764"/>
      <c r="F63" s="762"/>
      <c r="G63" s="762"/>
      <c r="H63" s="762"/>
      <c r="I63" s="762"/>
      <c r="J63" s="762"/>
      <c r="K63" s="762"/>
      <c r="L63" s="762"/>
    </row>
    <row r="64" spans="1:24" ht="15" customHeight="1" x14ac:dyDescent="0.5">
      <c r="A64" s="762"/>
      <c r="B64" s="763"/>
      <c r="C64" s="648"/>
      <c r="D64" s="764"/>
      <c r="E64" s="764"/>
      <c r="F64" s="762"/>
      <c r="G64" s="762"/>
      <c r="H64" s="762"/>
      <c r="I64" s="762"/>
      <c r="J64" s="762"/>
      <c r="K64" s="762"/>
      <c r="L64" s="762"/>
    </row>
    <row r="65" spans="1:12" ht="15" customHeight="1" x14ac:dyDescent="0.5">
      <c r="A65" s="762"/>
      <c r="B65" s="763"/>
      <c r="C65" s="648"/>
      <c r="D65" s="764"/>
      <c r="E65" s="764"/>
      <c r="F65" s="762"/>
      <c r="G65" s="762"/>
      <c r="H65" s="762"/>
      <c r="I65" s="762"/>
      <c r="J65" s="762"/>
      <c r="K65" s="762"/>
      <c r="L65" s="762"/>
    </row>
  </sheetData>
  <mergeCells count="9">
    <mergeCell ref="T4:U4"/>
    <mergeCell ref="F5:F6"/>
    <mergeCell ref="H5:H6"/>
    <mergeCell ref="G5:G6"/>
    <mergeCell ref="A5:A6"/>
    <mergeCell ref="B5:B6"/>
    <mergeCell ref="C5:C6"/>
    <mergeCell ref="D5:D6"/>
    <mergeCell ref="E5:E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58"/>
  <sheetViews>
    <sheetView topLeftCell="A26" zoomScale="150" zoomScaleNormal="150" workbookViewId="0">
      <selection activeCell="A45" sqref="A45:G45"/>
    </sheetView>
  </sheetViews>
  <sheetFormatPr defaultColWidth="9.140625" defaultRowHeight="15" customHeight="1" x14ac:dyDescent="0.5"/>
  <cols>
    <col min="1" max="1" width="5" style="25" customWidth="1"/>
    <col min="2" max="2" width="9.85546875" style="487" customWidth="1"/>
    <col min="3" max="3" width="3.140625" style="184" customWidth="1"/>
    <col min="4" max="4" width="9.42578125" style="433" customWidth="1"/>
    <col min="5" max="5" width="11" style="433" customWidth="1"/>
    <col min="6" max="6" width="8.85546875" style="25" customWidth="1"/>
    <col min="7" max="7" width="5.140625" style="25" customWidth="1"/>
    <col min="8" max="23" width="3" style="25" customWidth="1"/>
    <col min="24" max="24" width="5.140625" style="25" hidden="1" customWidth="1"/>
    <col min="25" max="25" width="22" style="198" hidden="1" customWidth="1"/>
    <col min="26" max="26" width="23.140625" style="25" hidden="1" customWidth="1"/>
    <col min="27" max="27" width="9.140625" style="25"/>
    <col min="28" max="28" width="6.140625" style="25" customWidth="1"/>
    <col min="29" max="29" width="2.5703125" style="25" customWidth="1"/>
    <col min="30" max="30" width="5.42578125" style="25" customWidth="1"/>
    <col min="31" max="31" width="5" style="25" customWidth="1"/>
    <col min="32" max="32" width="6.7109375" style="25" customWidth="1"/>
    <col min="33" max="33" width="15.5703125" style="25" customWidth="1"/>
    <col min="34" max="34" width="10.140625" style="25" customWidth="1"/>
    <col min="35" max="16384" width="9.140625" style="25"/>
  </cols>
  <sheetData>
    <row r="1" spans="1:35" ht="18" customHeight="1" x14ac:dyDescent="0.5">
      <c r="B1" s="461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K1" s="25" t="s">
        <v>25</v>
      </c>
      <c r="P1" s="25" t="str">
        <f>'ยอด ม.4'!B24</f>
        <v xml:space="preserve">นางอุทุมภรณ์ ชโลธร </v>
      </c>
    </row>
    <row r="2" spans="1:35" ht="18" customHeight="1" x14ac:dyDescent="0.5">
      <c r="B2" s="462" t="s">
        <v>49</v>
      </c>
      <c r="C2" s="25"/>
      <c r="D2" s="35"/>
      <c r="E2" s="420" t="s">
        <v>66</v>
      </c>
      <c r="K2" s="25" t="s">
        <v>50</v>
      </c>
      <c r="P2" s="25" t="str">
        <f>'ยอด ม.4'!B25</f>
        <v xml:space="preserve">นางสาวอัสวาณี  สามะ  </v>
      </c>
    </row>
    <row r="3" spans="1:35" s="35" customFormat="1" ht="17.25" customHeight="1" x14ac:dyDescent="0.5">
      <c r="A3" s="31" t="s">
        <v>89</v>
      </c>
      <c r="B3" s="463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S3" s="25"/>
      <c r="T3" s="25"/>
      <c r="U3" s="25"/>
      <c r="V3" s="25"/>
      <c r="Y3" s="198"/>
    </row>
    <row r="4" spans="1:35" s="35" customFormat="1" ht="17.25" customHeight="1" x14ac:dyDescent="0.5">
      <c r="A4" s="25" t="s">
        <v>51</v>
      </c>
      <c r="B4" s="463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S4" s="31"/>
      <c r="T4" s="36" t="s">
        <v>52</v>
      </c>
      <c r="U4" s="801">
        <f>'ยอด ม.4'!F24</f>
        <v>722</v>
      </c>
      <c r="V4" s="801"/>
      <c r="Y4" s="198"/>
    </row>
    <row r="5" spans="1:35" s="40" customFormat="1" ht="18" customHeight="1" x14ac:dyDescent="0.5">
      <c r="A5" s="802" t="s">
        <v>0</v>
      </c>
      <c r="B5" s="825" t="s">
        <v>1</v>
      </c>
      <c r="C5" s="816" t="s">
        <v>2</v>
      </c>
      <c r="D5" s="818" t="s">
        <v>9</v>
      </c>
      <c r="E5" s="820" t="s">
        <v>4</v>
      </c>
      <c r="F5" s="802" t="s">
        <v>41</v>
      </c>
      <c r="G5" s="827" t="s">
        <v>3</v>
      </c>
      <c r="H5" s="488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4"/>
      <c r="W5" s="330"/>
      <c r="Y5" s="206"/>
    </row>
    <row r="6" spans="1:35" s="40" customFormat="1" ht="18" customHeight="1" x14ac:dyDescent="0.5">
      <c r="A6" s="803"/>
      <c r="B6" s="826"/>
      <c r="C6" s="817"/>
      <c r="D6" s="819"/>
      <c r="E6" s="821"/>
      <c r="F6" s="812"/>
      <c r="G6" s="827"/>
      <c r="H6" s="489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10"/>
      <c r="W6" s="333"/>
      <c r="Y6" s="212" t="s">
        <v>114</v>
      </c>
      <c r="Z6" s="214" t="s">
        <v>115</v>
      </c>
    </row>
    <row r="7" spans="1:35" s="40" customFormat="1" ht="15.75" customHeight="1" x14ac:dyDescent="0.5">
      <c r="A7" s="257">
        <v>1</v>
      </c>
      <c r="B7" s="603">
        <v>42957</v>
      </c>
      <c r="C7" s="155" t="s">
        <v>83</v>
      </c>
      <c r="D7" s="156" t="s">
        <v>776</v>
      </c>
      <c r="E7" s="157" t="s">
        <v>777</v>
      </c>
      <c r="F7" s="215" t="s">
        <v>84</v>
      </c>
      <c r="G7" s="215" t="s">
        <v>13</v>
      </c>
      <c r="H7" s="273"/>
      <c r="I7" s="273"/>
      <c r="J7" s="274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58"/>
      <c r="Y7" s="229">
        <v>1849902162941</v>
      </c>
      <c r="Z7" s="230" t="s">
        <v>117</v>
      </c>
    </row>
    <row r="8" spans="1:35" s="40" customFormat="1" ht="16.350000000000001" customHeight="1" x14ac:dyDescent="0.5">
      <c r="A8" s="120">
        <v>2</v>
      </c>
      <c r="B8" s="577">
        <v>42994</v>
      </c>
      <c r="C8" s="163" t="s">
        <v>83</v>
      </c>
      <c r="D8" s="164" t="s">
        <v>778</v>
      </c>
      <c r="E8" s="165" t="s">
        <v>779</v>
      </c>
      <c r="F8" s="168" t="s">
        <v>84</v>
      </c>
      <c r="G8" s="168" t="s">
        <v>14</v>
      </c>
      <c r="H8" s="279"/>
      <c r="I8" s="279"/>
      <c r="J8" s="2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3"/>
      <c r="Y8" s="229">
        <v>1849902092331</v>
      </c>
      <c r="Z8" s="230" t="s">
        <v>117</v>
      </c>
      <c r="AB8" s="487"/>
      <c r="AC8" s="184"/>
      <c r="AD8" s="433"/>
      <c r="AE8" s="433"/>
      <c r="AF8" s="25"/>
      <c r="AG8" s="487"/>
      <c r="AH8" s="25"/>
      <c r="AI8" s="185"/>
    </row>
    <row r="9" spans="1:35" s="40" customFormat="1" ht="16.350000000000001" customHeight="1" x14ac:dyDescent="0.5">
      <c r="A9" s="120">
        <v>3</v>
      </c>
      <c r="B9" s="577">
        <v>43028</v>
      </c>
      <c r="C9" s="163" t="s">
        <v>83</v>
      </c>
      <c r="D9" s="164" t="s">
        <v>780</v>
      </c>
      <c r="E9" s="165" t="s">
        <v>781</v>
      </c>
      <c r="F9" s="168" t="s">
        <v>84</v>
      </c>
      <c r="G9" s="168" t="s">
        <v>15</v>
      </c>
      <c r="H9" s="279"/>
      <c r="I9" s="279"/>
      <c r="J9" s="280"/>
      <c r="K9" s="80"/>
      <c r="L9" s="245"/>
      <c r="M9" s="245"/>
      <c r="N9" s="245"/>
      <c r="O9" s="245"/>
      <c r="P9" s="71"/>
      <c r="Q9" s="71"/>
      <c r="R9" s="71"/>
      <c r="S9" s="71"/>
      <c r="T9" s="71"/>
      <c r="U9" s="71"/>
      <c r="V9" s="71"/>
      <c r="W9" s="73"/>
      <c r="Y9" s="229">
        <v>1849902166351</v>
      </c>
      <c r="Z9" s="230" t="s">
        <v>117</v>
      </c>
    </row>
    <row r="10" spans="1:35" s="40" customFormat="1" ht="16.350000000000001" customHeight="1" x14ac:dyDescent="0.5">
      <c r="A10" s="120">
        <v>4</v>
      </c>
      <c r="B10" s="577">
        <v>43029</v>
      </c>
      <c r="C10" s="163" t="s">
        <v>83</v>
      </c>
      <c r="D10" s="164" t="s">
        <v>782</v>
      </c>
      <c r="E10" s="165" t="s">
        <v>783</v>
      </c>
      <c r="F10" s="604" t="s">
        <v>84</v>
      </c>
      <c r="G10" s="604" t="s">
        <v>16</v>
      </c>
      <c r="H10" s="243"/>
      <c r="I10" s="243"/>
      <c r="J10" s="244"/>
      <c r="K10" s="245"/>
      <c r="L10" s="245"/>
      <c r="M10" s="245"/>
      <c r="N10" s="245"/>
      <c r="O10" s="245"/>
      <c r="P10" s="71"/>
      <c r="Q10" s="71"/>
      <c r="R10" s="71"/>
      <c r="S10" s="71"/>
      <c r="T10" s="71"/>
      <c r="U10" s="71"/>
      <c r="V10" s="71"/>
      <c r="W10" s="73"/>
      <c r="Y10" s="229">
        <v>1849902092277</v>
      </c>
      <c r="Z10" s="230" t="s">
        <v>117</v>
      </c>
    </row>
    <row r="11" spans="1:35" s="40" customFormat="1" ht="16.350000000000001" customHeight="1" x14ac:dyDescent="0.5">
      <c r="A11" s="246">
        <v>5</v>
      </c>
      <c r="B11" s="579">
        <v>43034</v>
      </c>
      <c r="C11" s="148" t="s">
        <v>83</v>
      </c>
      <c r="D11" s="149" t="s">
        <v>784</v>
      </c>
      <c r="E11" s="150" t="s">
        <v>785</v>
      </c>
      <c r="F11" s="153" t="s">
        <v>84</v>
      </c>
      <c r="G11" s="153" t="s">
        <v>17</v>
      </c>
      <c r="H11" s="268"/>
      <c r="I11" s="268"/>
      <c r="J11" s="292"/>
      <c r="K11" s="101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4"/>
      <c r="Y11" s="229">
        <v>1849902167196</v>
      </c>
      <c r="Z11" s="230" t="s">
        <v>117</v>
      </c>
    </row>
    <row r="12" spans="1:35" s="40" customFormat="1" ht="16.350000000000001" customHeight="1" x14ac:dyDescent="0.5">
      <c r="A12" s="257">
        <v>6</v>
      </c>
      <c r="B12" s="603">
        <v>43035</v>
      </c>
      <c r="C12" s="155" t="s">
        <v>83</v>
      </c>
      <c r="D12" s="156" t="s">
        <v>786</v>
      </c>
      <c r="E12" s="157" t="s">
        <v>787</v>
      </c>
      <c r="F12" s="686" t="s">
        <v>84</v>
      </c>
      <c r="G12" s="215" t="s">
        <v>13</v>
      </c>
      <c r="H12" s="508"/>
      <c r="I12" s="508"/>
      <c r="J12" s="344"/>
      <c r="K12" s="277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276"/>
      <c r="W12" s="58"/>
      <c r="Y12" s="229">
        <v>1849902141863</v>
      </c>
      <c r="Z12" s="230" t="s">
        <v>117</v>
      </c>
    </row>
    <row r="13" spans="1:35" s="40" customFormat="1" ht="16.350000000000001" customHeight="1" x14ac:dyDescent="0.5">
      <c r="A13" s="120">
        <v>7</v>
      </c>
      <c r="B13" s="577">
        <v>43041</v>
      </c>
      <c r="C13" s="163" t="s">
        <v>83</v>
      </c>
      <c r="D13" s="164" t="s">
        <v>788</v>
      </c>
      <c r="E13" s="165" t="s">
        <v>789</v>
      </c>
      <c r="F13" s="168" t="s">
        <v>84</v>
      </c>
      <c r="G13" s="168" t="s">
        <v>14</v>
      </c>
      <c r="H13" s="279"/>
      <c r="I13" s="279"/>
      <c r="J13" s="280"/>
      <c r="K13" s="80"/>
      <c r="L13" s="80"/>
      <c r="M13" s="80"/>
      <c r="N13" s="80"/>
      <c r="O13" s="80"/>
      <c r="P13" s="71"/>
      <c r="Q13" s="71"/>
      <c r="R13" s="71"/>
      <c r="S13" s="71"/>
      <c r="T13" s="71"/>
      <c r="U13" s="71"/>
      <c r="V13" s="71"/>
      <c r="W13" s="73"/>
      <c r="Y13" s="229">
        <v>1849902141570</v>
      </c>
      <c r="Z13" s="230" t="s">
        <v>117</v>
      </c>
    </row>
    <row r="14" spans="1:35" s="40" customFormat="1" ht="16.350000000000001" customHeight="1" x14ac:dyDescent="0.5">
      <c r="A14" s="120">
        <v>8</v>
      </c>
      <c r="B14" s="577">
        <v>43044</v>
      </c>
      <c r="C14" s="163" t="s">
        <v>83</v>
      </c>
      <c r="D14" s="164" t="s">
        <v>790</v>
      </c>
      <c r="E14" s="165" t="s">
        <v>354</v>
      </c>
      <c r="F14" s="168" t="s">
        <v>84</v>
      </c>
      <c r="G14" s="168" t="s">
        <v>15</v>
      </c>
      <c r="H14" s="279"/>
      <c r="I14" s="279"/>
      <c r="J14" s="280"/>
      <c r="K14" s="80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1"/>
      <c r="W14" s="73"/>
      <c r="Y14" s="229">
        <v>1849902103147</v>
      </c>
      <c r="Z14" s="230" t="s">
        <v>117</v>
      </c>
    </row>
    <row r="15" spans="1:35" s="40" customFormat="1" ht="16.350000000000001" customHeight="1" x14ac:dyDescent="0.5">
      <c r="A15" s="120">
        <v>9</v>
      </c>
      <c r="B15" s="577">
        <v>43074</v>
      </c>
      <c r="C15" s="163" t="s">
        <v>83</v>
      </c>
      <c r="D15" s="164" t="s">
        <v>791</v>
      </c>
      <c r="E15" s="165" t="s">
        <v>792</v>
      </c>
      <c r="F15" s="168" t="s">
        <v>84</v>
      </c>
      <c r="G15" s="604" t="s">
        <v>16</v>
      </c>
      <c r="H15" s="279"/>
      <c r="I15" s="279"/>
      <c r="J15" s="280"/>
      <c r="K15" s="80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3"/>
      <c r="Y15" s="229">
        <v>1849902118578</v>
      </c>
      <c r="Z15" s="230" t="s">
        <v>117</v>
      </c>
    </row>
    <row r="16" spans="1:35" s="40" customFormat="1" ht="16.350000000000001" customHeight="1" x14ac:dyDescent="0.5">
      <c r="A16" s="246">
        <v>10</v>
      </c>
      <c r="B16" s="569">
        <v>43076</v>
      </c>
      <c r="C16" s="148" t="s">
        <v>83</v>
      </c>
      <c r="D16" s="149" t="s">
        <v>1067</v>
      </c>
      <c r="E16" s="150" t="s">
        <v>1068</v>
      </c>
      <c r="F16" s="657" t="s">
        <v>90</v>
      </c>
      <c r="G16" s="153" t="s">
        <v>17</v>
      </c>
      <c r="H16" s="309"/>
      <c r="I16" s="309"/>
      <c r="J16" s="310"/>
      <c r="K16" s="270"/>
      <c r="L16" s="270"/>
      <c r="M16" s="270"/>
      <c r="N16" s="270"/>
      <c r="O16" s="270"/>
      <c r="P16" s="102"/>
      <c r="Q16" s="102"/>
      <c r="R16" s="102"/>
      <c r="S16" s="102"/>
      <c r="T16" s="102"/>
      <c r="U16" s="102"/>
      <c r="V16" s="102"/>
      <c r="W16" s="104"/>
      <c r="Y16" s="229">
        <v>1849300130626</v>
      </c>
      <c r="Z16" s="230" t="s">
        <v>117</v>
      </c>
    </row>
    <row r="17" spans="1:28" s="40" customFormat="1" ht="16.350000000000001" customHeight="1" x14ac:dyDescent="0.5">
      <c r="A17" s="257">
        <v>11</v>
      </c>
      <c r="B17" s="571">
        <v>43078</v>
      </c>
      <c r="C17" s="155" t="s">
        <v>83</v>
      </c>
      <c r="D17" s="156" t="s">
        <v>793</v>
      </c>
      <c r="E17" s="157" t="s">
        <v>794</v>
      </c>
      <c r="F17" s="168" t="s">
        <v>91</v>
      </c>
      <c r="G17" s="215" t="s">
        <v>13</v>
      </c>
      <c r="H17" s="273"/>
      <c r="I17" s="273"/>
      <c r="J17" s="274"/>
      <c r="K17" s="275"/>
      <c r="L17" s="274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58"/>
      <c r="Y17" s="229">
        <v>1910501239910</v>
      </c>
      <c r="Z17" s="230" t="s">
        <v>117</v>
      </c>
    </row>
    <row r="18" spans="1:28" s="40" customFormat="1" ht="16.350000000000001" customHeight="1" x14ac:dyDescent="0.5">
      <c r="A18" s="120">
        <v>12</v>
      </c>
      <c r="B18" s="278">
        <v>43079</v>
      </c>
      <c r="C18" s="163" t="s">
        <v>83</v>
      </c>
      <c r="D18" s="164" t="s">
        <v>1069</v>
      </c>
      <c r="E18" s="165" t="s">
        <v>991</v>
      </c>
      <c r="F18" s="168" t="s">
        <v>92</v>
      </c>
      <c r="G18" s="168" t="s">
        <v>14</v>
      </c>
      <c r="H18" s="279"/>
      <c r="I18" s="279"/>
      <c r="J18" s="2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3"/>
      <c r="Y18" s="229">
        <v>1849902104607</v>
      </c>
      <c r="Z18" s="230" t="s">
        <v>117</v>
      </c>
    </row>
    <row r="19" spans="1:28" s="40" customFormat="1" ht="16.350000000000001" customHeight="1" x14ac:dyDescent="0.5">
      <c r="A19" s="120">
        <v>13</v>
      </c>
      <c r="B19" s="278">
        <v>43116</v>
      </c>
      <c r="C19" s="163" t="s">
        <v>83</v>
      </c>
      <c r="D19" s="164" t="s">
        <v>795</v>
      </c>
      <c r="E19" s="165" t="s">
        <v>796</v>
      </c>
      <c r="F19" s="168" t="s">
        <v>92</v>
      </c>
      <c r="G19" s="168" t="s">
        <v>15</v>
      </c>
      <c r="H19" s="279"/>
      <c r="I19" s="279"/>
      <c r="J19" s="280"/>
      <c r="K19" s="80"/>
      <c r="L19" s="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3"/>
      <c r="Y19" s="229">
        <v>1103400180561</v>
      </c>
      <c r="Z19" s="230" t="s">
        <v>117</v>
      </c>
    </row>
    <row r="20" spans="1:28" s="40" customFormat="1" ht="16.350000000000001" customHeight="1" x14ac:dyDescent="0.5">
      <c r="A20" s="120">
        <v>14</v>
      </c>
      <c r="B20" s="278">
        <v>43132</v>
      </c>
      <c r="C20" s="163" t="s">
        <v>83</v>
      </c>
      <c r="D20" s="164" t="s">
        <v>797</v>
      </c>
      <c r="E20" s="165" t="s">
        <v>798</v>
      </c>
      <c r="F20" s="168" t="s">
        <v>90</v>
      </c>
      <c r="G20" s="604" t="s">
        <v>16</v>
      </c>
      <c r="H20" s="279"/>
      <c r="I20" s="279"/>
      <c r="J20" s="280"/>
      <c r="K20" s="80"/>
      <c r="L20" s="80"/>
      <c r="M20" s="80"/>
      <c r="N20" s="80"/>
      <c r="O20" s="80"/>
      <c r="P20" s="71"/>
      <c r="Q20" s="71"/>
      <c r="R20" s="71"/>
      <c r="S20" s="71"/>
      <c r="T20" s="71"/>
      <c r="U20" s="71"/>
      <c r="V20" s="71"/>
      <c r="W20" s="73"/>
      <c r="Y20" s="229">
        <v>1849801235862</v>
      </c>
      <c r="Z20" s="230" t="s">
        <v>117</v>
      </c>
    </row>
    <row r="21" spans="1:28" s="40" customFormat="1" ht="16.350000000000001" customHeight="1" x14ac:dyDescent="0.5">
      <c r="A21" s="246">
        <v>15</v>
      </c>
      <c r="B21" s="569">
        <v>43158</v>
      </c>
      <c r="C21" s="148" t="s">
        <v>83</v>
      </c>
      <c r="D21" s="149" t="s">
        <v>647</v>
      </c>
      <c r="E21" s="150" t="s">
        <v>799</v>
      </c>
      <c r="F21" s="153" t="s">
        <v>84</v>
      </c>
      <c r="G21" s="153" t="s">
        <v>17</v>
      </c>
      <c r="H21" s="268"/>
      <c r="I21" s="268"/>
      <c r="J21" s="292"/>
      <c r="K21" s="101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2"/>
      <c r="W21" s="104"/>
      <c r="Y21" s="229">
        <v>1849902125981</v>
      </c>
      <c r="Z21" s="230" t="s">
        <v>117</v>
      </c>
    </row>
    <row r="22" spans="1:28" s="40" customFormat="1" ht="16.350000000000001" customHeight="1" x14ac:dyDescent="0.5">
      <c r="A22" s="257">
        <v>16</v>
      </c>
      <c r="B22" s="606">
        <v>43160</v>
      </c>
      <c r="C22" s="169" t="s">
        <v>83</v>
      </c>
      <c r="D22" s="170" t="s">
        <v>800</v>
      </c>
      <c r="E22" s="171" t="s">
        <v>801</v>
      </c>
      <c r="F22" s="580" t="s">
        <v>84</v>
      </c>
      <c r="G22" s="215" t="s">
        <v>13</v>
      </c>
      <c r="H22" s="298"/>
      <c r="I22" s="298"/>
      <c r="J22" s="299"/>
      <c r="K22" s="55"/>
      <c r="L22" s="55"/>
      <c r="M22" s="55"/>
      <c r="N22" s="55"/>
      <c r="O22" s="55"/>
      <c r="P22" s="56"/>
      <c r="Q22" s="56"/>
      <c r="R22" s="56"/>
      <c r="S22" s="56"/>
      <c r="T22" s="56"/>
      <c r="U22" s="56"/>
      <c r="V22" s="56"/>
      <c r="W22" s="301"/>
      <c r="Y22" s="229">
        <v>1849902084142</v>
      </c>
      <c r="Z22" s="230" t="s">
        <v>117</v>
      </c>
    </row>
    <row r="23" spans="1:28" s="40" customFormat="1" ht="16.350000000000001" customHeight="1" x14ac:dyDescent="0.5">
      <c r="A23" s="120">
        <v>17</v>
      </c>
      <c r="B23" s="278">
        <v>43163</v>
      </c>
      <c r="C23" s="163" t="s">
        <v>83</v>
      </c>
      <c r="D23" s="164" t="s">
        <v>802</v>
      </c>
      <c r="E23" s="165" t="s">
        <v>803</v>
      </c>
      <c r="F23" s="168" t="s">
        <v>91</v>
      </c>
      <c r="G23" s="168" t="s">
        <v>14</v>
      </c>
      <c r="H23" s="279"/>
      <c r="I23" s="279"/>
      <c r="J23" s="280"/>
      <c r="K23" s="80"/>
      <c r="L23" s="80"/>
      <c r="M23" s="80"/>
      <c r="N23" s="80"/>
      <c r="O23" s="80"/>
      <c r="P23" s="71"/>
      <c r="Q23" s="71"/>
      <c r="R23" s="71"/>
      <c r="S23" s="71"/>
      <c r="T23" s="71"/>
      <c r="U23" s="71"/>
      <c r="V23" s="71"/>
      <c r="W23" s="73"/>
      <c r="Y23" s="229">
        <v>1849902136223</v>
      </c>
      <c r="Z23" s="230" t="s">
        <v>117</v>
      </c>
    </row>
    <row r="24" spans="1:28" s="40" customFormat="1" ht="16.350000000000001" customHeight="1" x14ac:dyDescent="0.5">
      <c r="A24" s="120">
        <v>18</v>
      </c>
      <c r="B24" s="577">
        <v>43169</v>
      </c>
      <c r="C24" s="163" t="s">
        <v>83</v>
      </c>
      <c r="D24" s="164" t="s">
        <v>804</v>
      </c>
      <c r="E24" s="165" t="s">
        <v>805</v>
      </c>
      <c r="F24" s="168" t="s">
        <v>90</v>
      </c>
      <c r="G24" s="168" t="s">
        <v>15</v>
      </c>
      <c r="H24" s="279"/>
      <c r="I24" s="279"/>
      <c r="J24" s="280"/>
      <c r="K24" s="80"/>
      <c r="L24" s="80"/>
      <c r="M24" s="80"/>
      <c r="N24" s="80"/>
      <c r="O24" s="80"/>
      <c r="P24" s="71"/>
      <c r="Q24" s="71"/>
      <c r="R24" s="71"/>
      <c r="S24" s="71"/>
      <c r="T24" s="71"/>
      <c r="U24" s="71"/>
      <c r="V24" s="71"/>
      <c r="W24" s="73"/>
      <c r="Y24" s="229">
        <v>1209501250861</v>
      </c>
      <c r="Z24" s="230" t="s">
        <v>117</v>
      </c>
    </row>
    <row r="25" spans="1:28" s="40" customFormat="1" ht="16.350000000000001" customHeight="1" x14ac:dyDescent="0.5">
      <c r="A25" s="359">
        <v>19</v>
      </c>
      <c r="B25" s="405">
        <v>45072</v>
      </c>
      <c r="C25" s="282" t="s">
        <v>83</v>
      </c>
      <c r="D25" s="283" t="s">
        <v>806</v>
      </c>
      <c r="E25" s="284" t="s">
        <v>807</v>
      </c>
      <c r="F25" s="359" t="s">
        <v>84</v>
      </c>
      <c r="G25" s="410" t="s">
        <v>16</v>
      </c>
      <c r="H25" s="647"/>
      <c r="I25" s="647"/>
      <c r="J25" s="622"/>
      <c r="K25" s="617"/>
      <c r="L25" s="617"/>
      <c r="M25" s="617"/>
      <c r="N25" s="617"/>
      <c r="O25" s="617"/>
      <c r="P25" s="618"/>
      <c r="Q25" s="618"/>
      <c r="R25" s="618"/>
      <c r="S25" s="618"/>
      <c r="T25" s="618"/>
      <c r="U25" s="618"/>
      <c r="V25" s="618"/>
      <c r="W25" s="619"/>
      <c r="X25" s="287"/>
      <c r="Y25" s="286">
        <v>1849901967628</v>
      </c>
      <c r="Z25" s="287" t="s">
        <v>311</v>
      </c>
    </row>
    <row r="26" spans="1:28" s="40" customFormat="1" ht="16.350000000000001" customHeight="1" x14ac:dyDescent="0.5">
      <c r="A26" s="347">
        <v>20</v>
      </c>
      <c r="B26" s="735">
        <v>45073</v>
      </c>
      <c r="C26" s="638" t="s">
        <v>83</v>
      </c>
      <c r="D26" s="639" t="s">
        <v>808</v>
      </c>
      <c r="E26" s="640" t="s">
        <v>809</v>
      </c>
      <c r="F26" s="736" t="s">
        <v>90</v>
      </c>
      <c r="G26" s="347" t="s">
        <v>17</v>
      </c>
      <c r="H26" s="737"/>
      <c r="I26" s="737"/>
      <c r="J26" s="642"/>
      <c r="K26" s="643"/>
      <c r="L26" s="643"/>
      <c r="M26" s="643"/>
      <c r="N26" s="643"/>
      <c r="O26" s="643"/>
      <c r="P26" s="644"/>
      <c r="Q26" s="644"/>
      <c r="R26" s="644"/>
      <c r="S26" s="644"/>
      <c r="T26" s="644"/>
      <c r="U26" s="644"/>
      <c r="V26" s="644"/>
      <c r="W26" s="613"/>
      <c r="X26" s="287"/>
      <c r="Y26" s="286">
        <v>1848600010919</v>
      </c>
      <c r="Z26" s="287" t="s">
        <v>391</v>
      </c>
    </row>
    <row r="27" spans="1:28" s="40" customFormat="1" ht="16.350000000000001" customHeight="1" x14ac:dyDescent="0.5">
      <c r="A27" s="257">
        <v>21</v>
      </c>
      <c r="B27" s="603">
        <v>43021</v>
      </c>
      <c r="C27" s="155" t="s">
        <v>75</v>
      </c>
      <c r="D27" s="156" t="s">
        <v>810</v>
      </c>
      <c r="E27" s="157" t="s">
        <v>811</v>
      </c>
      <c r="F27" s="215" t="s">
        <v>84</v>
      </c>
      <c r="G27" s="215" t="s">
        <v>13</v>
      </c>
      <c r="H27" s="273"/>
      <c r="I27" s="273"/>
      <c r="J27" s="274"/>
      <c r="K27" s="275"/>
      <c r="L27" s="275"/>
      <c r="M27" s="275"/>
      <c r="N27" s="275"/>
      <c r="O27" s="275"/>
      <c r="P27" s="276"/>
      <c r="Q27" s="276"/>
      <c r="R27" s="276"/>
      <c r="S27" s="276"/>
      <c r="T27" s="276"/>
      <c r="U27" s="276"/>
      <c r="V27" s="276"/>
      <c r="W27" s="58"/>
      <c r="Y27" s="229">
        <v>1849902102868</v>
      </c>
      <c r="Z27" s="230" t="s">
        <v>117</v>
      </c>
    </row>
    <row r="28" spans="1:28" s="40" customFormat="1" ht="16.350000000000001" customHeight="1" x14ac:dyDescent="0.5">
      <c r="A28" s="120">
        <v>22</v>
      </c>
      <c r="B28" s="577">
        <v>43052</v>
      </c>
      <c r="C28" s="163" t="s">
        <v>75</v>
      </c>
      <c r="D28" s="164" t="s">
        <v>814</v>
      </c>
      <c r="E28" s="165" t="s">
        <v>815</v>
      </c>
      <c r="F28" s="604" t="s">
        <v>90</v>
      </c>
      <c r="G28" s="168" t="s">
        <v>15</v>
      </c>
      <c r="H28" s="243"/>
      <c r="I28" s="243"/>
      <c r="J28" s="244"/>
      <c r="K28" s="245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3"/>
      <c r="Y28" s="229">
        <v>1849902161457</v>
      </c>
      <c r="Z28" s="230" t="s">
        <v>117</v>
      </c>
    </row>
    <row r="29" spans="1:28" s="40" customFormat="1" ht="16.350000000000001" customHeight="1" x14ac:dyDescent="0.5">
      <c r="A29" s="120">
        <v>23</v>
      </c>
      <c r="B29" s="577">
        <v>43053</v>
      </c>
      <c r="C29" s="163" t="s">
        <v>75</v>
      </c>
      <c r="D29" s="164" t="s">
        <v>1079</v>
      </c>
      <c r="E29" s="165" t="s">
        <v>1080</v>
      </c>
      <c r="F29" s="168" t="s">
        <v>92</v>
      </c>
      <c r="G29" s="168" t="s">
        <v>15</v>
      </c>
      <c r="H29" s="279"/>
      <c r="I29" s="279"/>
      <c r="J29" s="2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3"/>
      <c r="Y29" s="229">
        <v>1849902095683</v>
      </c>
      <c r="Z29" s="230" t="s">
        <v>117</v>
      </c>
    </row>
    <row r="30" spans="1:28" s="40" customFormat="1" ht="16.350000000000001" customHeight="1" x14ac:dyDescent="0.5">
      <c r="A30" s="120">
        <v>24</v>
      </c>
      <c r="B30" s="577">
        <v>43054</v>
      </c>
      <c r="C30" s="163" t="s">
        <v>75</v>
      </c>
      <c r="D30" s="164" t="s">
        <v>1081</v>
      </c>
      <c r="E30" s="165" t="s">
        <v>1082</v>
      </c>
      <c r="F30" s="168" t="s">
        <v>90</v>
      </c>
      <c r="G30" s="604" t="s">
        <v>17</v>
      </c>
      <c r="H30" s="279"/>
      <c r="I30" s="279"/>
      <c r="J30" s="2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3"/>
      <c r="Z30" s="230" t="s">
        <v>117</v>
      </c>
    </row>
    <row r="31" spans="1:28" s="40" customFormat="1" ht="16.350000000000001" customHeight="1" x14ac:dyDescent="0.5">
      <c r="A31" s="246">
        <v>25</v>
      </c>
      <c r="B31" s="579">
        <v>43060</v>
      </c>
      <c r="C31" s="148" t="s">
        <v>75</v>
      </c>
      <c r="D31" s="149" t="s">
        <v>608</v>
      </c>
      <c r="E31" s="150" t="s">
        <v>609</v>
      </c>
      <c r="F31" s="153" t="s">
        <v>90</v>
      </c>
      <c r="G31" s="153" t="s">
        <v>17</v>
      </c>
      <c r="H31" s="268"/>
      <c r="I31" s="268"/>
      <c r="J31" s="292"/>
      <c r="K31" s="101"/>
      <c r="L31" s="101"/>
      <c r="M31" s="101"/>
      <c r="N31" s="101"/>
      <c r="O31" s="101"/>
      <c r="P31" s="102"/>
      <c r="Q31" s="102"/>
      <c r="R31" s="102"/>
      <c r="S31" s="102"/>
      <c r="T31" s="102"/>
      <c r="U31" s="102"/>
      <c r="V31" s="102"/>
      <c r="W31" s="104"/>
      <c r="Z31" s="230" t="s">
        <v>117</v>
      </c>
      <c r="AB31" s="40" t="s">
        <v>1085</v>
      </c>
    </row>
    <row r="32" spans="1:28" s="40" customFormat="1" ht="16.350000000000001" customHeight="1" x14ac:dyDescent="0.5">
      <c r="A32" s="257">
        <v>26</v>
      </c>
      <c r="B32" s="571">
        <v>43066</v>
      </c>
      <c r="C32" s="169" t="s">
        <v>75</v>
      </c>
      <c r="D32" s="170" t="s">
        <v>450</v>
      </c>
      <c r="E32" s="171" t="s">
        <v>817</v>
      </c>
      <c r="F32" s="580" t="s">
        <v>84</v>
      </c>
      <c r="G32" s="215" t="s">
        <v>16</v>
      </c>
      <c r="H32" s="298"/>
      <c r="I32" s="298"/>
      <c r="J32" s="299"/>
      <c r="K32" s="55"/>
      <c r="L32" s="55"/>
      <c r="M32" s="55"/>
      <c r="N32" s="55"/>
      <c r="O32" s="55"/>
      <c r="P32" s="56"/>
      <c r="Q32" s="56"/>
      <c r="R32" s="56"/>
      <c r="S32" s="56"/>
      <c r="T32" s="56"/>
      <c r="U32" s="56"/>
      <c r="V32" s="56"/>
      <c r="W32" s="301"/>
      <c r="Y32" s="229">
        <v>1849902102493</v>
      </c>
      <c r="Z32" s="230" t="s">
        <v>117</v>
      </c>
    </row>
    <row r="33" spans="1:26" s="40" customFormat="1" ht="16.350000000000001" customHeight="1" x14ac:dyDescent="0.5">
      <c r="A33" s="120">
        <v>27</v>
      </c>
      <c r="B33" s="577">
        <v>43095</v>
      </c>
      <c r="C33" s="163" t="s">
        <v>75</v>
      </c>
      <c r="D33" s="164" t="s">
        <v>818</v>
      </c>
      <c r="E33" s="165" t="s">
        <v>351</v>
      </c>
      <c r="F33" s="168" t="s">
        <v>84</v>
      </c>
      <c r="G33" s="168" t="s">
        <v>17</v>
      </c>
      <c r="H33" s="279"/>
      <c r="I33" s="279"/>
      <c r="J33" s="2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3"/>
      <c r="Y33" s="229">
        <v>1849902157298</v>
      </c>
      <c r="Z33" s="230" t="s">
        <v>117</v>
      </c>
    </row>
    <row r="34" spans="1:26" s="40" customFormat="1" ht="16.350000000000001" customHeight="1" x14ac:dyDescent="0.5">
      <c r="A34" s="120">
        <v>28</v>
      </c>
      <c r="B34" s="577">
        <v>43099</v>
      </c>
      <c r="C34" s="163" t="s">
        <v>75</v>
      </c>
      <c r="D34" s="313" t="s">
        <v>819</v>
      </c>
      <c r="E34" s="165" t="s">
        <v>820</v>
      </c>
      <c r="F34" s="168" t="s">
        <v>84</v>
      </c>
      <c r="G34" s="168" t="s">
        <v>13</v>
      </c>
      <c r="H34" s="279"/>
      <c r="I34" s="279"/>
      <c r="J34" s="2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3"/>
      <c r="Y34" s="229">
        <v>1849902139656</v>
      </c>
      <c r="Z34" s="230" t="s">
        <v>117</v>
      </c>
    </row>
    <row r="35" spans="1:26" s="40" customFormat="1" ht="16.350000000000001" customHeight="1" x14ac:dyDescent="0.5">
      <c r="A35" s="120">
        <v>29</v>
      </c>
      <c r="B35" s="278">
        <v>43101</v>
      </c>
      <c r="C35" s="163" t="s">
        <v>75</v>
      </c>
      <c r="D35" s="164" t="s">
        <v>604</v>
      </c>
      <c r="E35" s="165" t="s">
        <v>821</v>
      </c>
      <c r="F35" s="168" t="s">
        <v>91</v>
      </c>
      <c r="G35" s="604" t="s">
        <v>14</v>
      </c>
      <c r="H35" s="279"/>
      <c r="I35" s="279"/>
      <c r="J35" s="2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3"/>
      <c r="Y35" s="229">
        <v>1849902128441</v>
      </c>
      <c r="Z35" s="230" t="s">
        <v>117</v>
      </c>
    </row>
    <row r="36" spans="1:26" s="40" customFormat="1" ht="16.350000000000001" customHeight="1" x14ac:dyDescent="0.5">
      <c r="A36" s="246">
        <v>30</v>
      </c>
      <c r="B36" s="569">
        <v>43133</v>
      </c>
      <c r="C36" s="598" t="s">
        <v>75</v>
      </c>
      <c r="D36" s="602" t="s">
        <v>822</v>
      </c>
      <c r="E36" s="600" t="s">
        <v>481</v>
      </c>
      <c r="F36" s="688" t="s">
        <v>84</v>
      </c>
      <c r="G36" s="153" t="s">
        <v>16</v>
      </c>
      <c r="H36" s="509"/>
      <c r="I36" s="509"/>
      <c r="J36" s="365"/>
      <c r="K36" s="366"/>
      <c r="L36" s="366"/>
      <c r="M36" s="366"/>
      <c r="N36" s="366"/>
      <c r="O36" s="366"/>
      <c r="P36" s="367"/>
      <c r="Q36" s="367"/>
      <c r="R36" s="367"/>
      <c r="S36" s="367"/>
      <c r="T36" s="367"/>
      <c r="U36" s="367"/>
      <c r="V36" s="367"/>
      <c r="W36" s="271"/>
      <c r="Y36" s="229">
        <v>1849300119151</v>
      </c>
      <c r="Z36" s="230" t="s">
        <v>117</v>
      </c>
    </row>
    <row r="37" spans="1:26" s="40" customFormat="1" ht="16.350000000000001" customHeight="1" x14ac:dyDescent="0.5">
      <c r="A37" s="257">
        <v>31</v>
      </c>
      <c r="B37" s="394">
        <v>43141</v>
      </c>
      <c r="C37" s="335" t="s">
        <v>75</v>
      </c>
      <c r="D37" s="336" t="s">
        <v>825</v>
      </c>
      <c r="E37" s="337" t="s">
        <v>826</v>
      </c>
      <c r="F37" s="257" t="s">
        <v>84</v>
      </c>
      <c r="G37" s="257" t="s">
        <v>17</v>
      </c>
      <c r="H37" s="273"/>
      <c r="I37" s="273"/>
      <c r="J37" s="274"/>
      <c r="K37" s="275"/>
      <c r="L37" s="275"/>
      <c r="M37" s="275"/>
      <c r="N37" s="275"/>
      <c r="O37" s="275"/>
      <c r="P37" s="276"/>
      <c r="Q37" s="276"/>
      <c r="R37" s="276"/>
      <c r="S37" s="276"/>
      <c r="T37" s="276"/>
      <c r="U37" s="276"/>
      <c r="V37" s="276"/>
      <c r="W37" s="58"/>
      <c r="Y37" s="229">
        <v>1849902140328</v>
      </c>
      <c r="Z37" s="230" t="s">
        <v>117</v>
      </c>
    </row>
    <row r="38" spans="1:26" s="40" customFormat="1" ht="16.350000000000001" customHeight="1" x14ac:dyDescent="0.5">
      <c r="A38" s="120">
        <v>32</v>
      </c>
      <c r="B38" s="360">
        <v>43147</v>
      </c>
      <c r="C38" s="302" t="s">
        <v>75</v>
      </c>
      <c r="D38" s="303" t="s">
        <v>827</v>
      </c>
      <c r="E38" s="304" t="s">
        <v>828</v>
      </c>
      <c r="F38" s="755" t="s">
        <v>91</v>
      </c>
      <c r="G38" s="120" t="s">
        <v>13</v>
      </c>
      <c r="H38" s="738"/>
      <c r="I38" s="738"/>
      <c r="J38" s="615"/>
      <c r="K38" s="616"/>
      <c r="L38" s="617"/>
      <c r="M38" s="617"/>
      <c r="N38" s="617"/>
      <c r="O38" s="617"/>
      <c r="P38" s="618"/>
      <c r="Q38" s="618"/>
      <c r="R38" s="618"/>
      <c r="S38" s="618"/>
      <c r="T38" s="618"/>
      <c r="U38" s="618"/>
      <c r="V38" s="618"/>
      <c r="W38" s="619"/>
      <c r="X38" s="287"/>
      <c r="Y38" s="229">
        <v>1809902587501</v>
      </c>
      <c r="Z38" s="230" t="s">
        <v>117</v>
      </c>
    </row>
    <row r="39" spans="1:26" s="40" customFormat="1" ht="16.350000000000001" customHeight="1" x14ac:dyDescent="0.5">
      <c r="A39" s="359">
        <v>33</v>
      </c>
      <c r="B39" s="281">
        <v>45074</v>
      </c>
      <c r="C39" s="282" t="s">
        <v>75</v>
      </c>
      <c r="D39" s="283" t="s">
        <v>829</v>
      </c>
      <c r="E39" s="284" t="s">
        <v>830</v>
      </c>
      <c r="F39" s="410" t="s">
        <v>84</v>
      </c>
      <c r="G39" s="359" t="s">
        <v>14</v>
      </c>
      <c r="H39" s="738"/>
      <c r="I39" s="738"/>
      <c r="J39" s="615"/>
      <c r="K39" s="616"/>
      <c r="L39" s="617"/>
      <c r="M39" s="617"/>
      <c r="N39" s="617"/>
      <c r="O39" s="617"/>
      <c r="P39" s="618"/>
      <c r="Q39" s="618"/>
      <c r="R39" s="618"/>
      <c r="S39" s="618"/>
      <c r="T39" s="618"/>
      <c r="U39" s="618"/>
      <c r="V39" s="618"/>
      <c r="W39" s="619"/>
      <c r="X39" s="287"/>
      <c r="Y39" s="286">
        <v>1849902111419</v>
      </c>
      <c r="Z39" s="287" t="s">
        <v>393</v>
      </c>
    </row>
    <row r="40" spans="1:26" s="40" customFormat="1" ht="16.350000000000001" customHeight="1" x14ac:dyDescent="0.5">
      <c r="A40" s="359">
        <v>34</v>
      </c>
      <c r="B40" s="281">
        <v>45075</v>
      </c>
      <c r="C40" s="282" t="s">
        <v>75</v>
      </c>
      <c r="D40" s="283" t="s">
        <v>831</v>
      </c>
      <c r="E40" s="284" t="s">
        <v>832</v>
      </c>
      <c r="F40" s="359" t="s">
        <v>90</v>
      </c>
      <c r="G40" s="410" t="s">
        <v>15</v>
      </c>
      <c r="H40" s="647"/>
      <c r="I40" s="647"/>
      <c r="J40" s="622"/>
      <c r="K40" s="617"/>
      <c r="L40" s="617"/>
      <c r="M40" s="617"/>
      <c r="N40" s="617"/>
      <c r="O40" s="617"/>
      <c r="P40" s="618"/>
      <c r="Q40" s="618"/>
      <c r="R40" s="618"/>
      <c r="S40" s="618"/>
      <c r="T40" s="618"/>
      <c r="U40" s="618"/>
      <c r="V40" s="618"/>
      <c r="W40" s="619"/>
      <c r="X40" s="287"/>
      <c r="Y40" s="286">
        <v>1849902099816</v>
      </c>
      <c r="Z40" s="287" t="s">
        <v>312</v>
      </c>
    </row>
    <row r="41" spans="1:26" s="40" customFormat="1" ht="16.350000000000001" customHeight="1" x14ac:dyDescent="0.5">
      <c r="A41" s="347">
        <v>35</v>
      </c>
      <c r="B41" s="288">
        <v>45076</v>
      </c>
      <c r="C41" s="289" t="s">
        <v>75</v>
      </c>
      <c r="D41" s="290" t="s">
        <v>833</v>
      </c>
      <c r="E41" s="291" t="s">
        <v>834</v>
      </c>
      <c r="F41" s="347" t="s">
        <v>84</v>
      </c>
      <c r="G41" s="347" t="s">
        <v>16</v>
      </c>
      <c r="H41" s="651"/>
      <c r="I41" s="651"/>
      <c r="J41" s="609"/>
      <c r="K41" s="610"/>
      <c r="L41" s="612"/>
      <c r="M41" s="612"/>
      <c r="N41" s="612"/>
      <c r="O41" s="612"/>
      <c r="P41" s="611"/>
      <c r="Q41" s="611"/>
      <c r="R41" s="611"/>
      <c r="S41" s="611"/>
      <c r="T41" s="611"/>
      <c r="U41" s="611"/>
      <c r="V41" s="611"/>
      <c r="W41" s="631"/>
      <c r="X41" s="287"/>
      <c r="Y41" s="286">
        <v>1849902068171</v>
      </c>
      <c r="Z41" s="287" t="s">
        <v>120</v>
      </c>
    </row>
    <row r="42" spans="1:26" s="40" customFormat="1" ht="16.350000000000001" customHeight="1" x14ac:dyDescent="0.5">
      <c r="A42" s="352">
        <v>36</v>
      </c>
      <c r="B42" s="424">
        <v>45077</v>
      </c>
      <c r="C42" s="349" t="s">
        <v>75</v>
      </c>
      <c r="D42" s="350" t="s">
        <v>835</v>
      </c>
      <c r="E42" s="351" t="s">
        <v>836</v>
      </c>
      <c r="F42" s="352" t="s">
        <v>90</v>
      </c>
      <c r="G42" s="352" t="s">
        <v>17</v>
      </c>
      <c r="H42" s="739"/>
      <c r="I42" s="739"/>
      <c r="J42" s="354"/>
      <c r="K42" s="355"/>
      <c r="L42" s="355"/>
      <c r="M42" s="355"/>
      <c r="N42" s="355"/>
      <c r="O42" s="355"/>
      <c r="P42" s="356"/>
      <c r="Q42" s="356"/>
      <c r="R42" s="356"/>
      <c r="S42" s="356"/>
      <c r="T42" s="356"/>
      <c r="U42" s="356"/>
      <c r="V42" s="356"/>
      <c r="W42" s="358"/>
      <c r="X42" s="287"/>
      <c r="Y42" s="286">
        <v>1849902148965</v>
      </c>
      <c r="Z42" s="287" t="s">
        <v>311</v>
      </c>
    </row>
    <row r="43" spans="1:26" s="40" customFormat="1" ht="16.350000000000001" customHeight="1" x14ac:dyDescent="0.5">
      <c r="A43" s="359">
        <v>37</v>
      </c>
      <c r="B43" s="281">
        <v>45078</v>
      </c>
      <c r="C43" s="282" t="s">
        <v>75</v>
      </c>
      <c r="D43" s="283" t="s">
        <v>837</v>
      </c>
      <c r="E43" s="284" t="s">
        <v>702</v>
      </c>
      <c r="F43" s="359" t="s">
        <v>91</v>
      </c>
      <c r="G43" s="359" t="s">
        <v>13</v>
      </c>
      <c r="H43" s="647"/>
      <c r="I43" s="647"/>
      <c r="J43" s="622"/>
      <c r="K43" s="617"/>
      <c r="L43" s="617"/>
      <c r="M43" s="617"/>
      <c r="N43" s="617"/>
      <c r="O43" s="617"/>
      <c r="P43" s="618"/>
      <c r="Q43" s="618"/>
      <c r="R43" s="618"/>
      <c r="S43" s="618"/>
      <c r="T43" s="618"/>
      <c r="U43" s="618"/>
      <c r="V43" s="618"/>
      <c r="W43" s="619"/>
      <c r="X43" s="287"/>
      <c r="Y43" s="286">
        <v>1849902146211</v>
      </c>
      <c r="Z43" s="287" t="s">
        <v>312</v>
      </c>
    </row>
    <row r="44" spans="1:26" s="40" customFormat="1" ht="16.350000000000001" customHeight="1" x14ac:dyDescent="0.5">
      <c r="A44" s="359">
        <v>38</v>
      </c>
      <c r="B44" s="281">
        <v>45079</v>
      </c>
      <c r="C44" s="282" t="s">
        <v>75</v>
      </c>
      <c r="D44" s="283" t="s">
        <v>838</v>
      </c>
      <c r="E44" s="284" t="s">
        <v>839</v>
      </c>
      <c r="F44" s="359" t="s">
        <v>92</v>
      </c>
      <c r="G44" s="359" t="s">
        <v>14</v>
      </c>
      <c r="H44" s="647"/>
      <c r="I44" s="647"/>
      <c r="J44" s="622"/>
      <c r="K44" s="617"/>
      <c r="L44" s="617"/>
      <c r="M44" s="617"/>
      <c r="N44" s="617"/>
      <c r="O44" s="617"/>
      <c r="P44" s="618"/>
      <c r="Q44" s="618"/>
      <c r="R44" s="618"/>
      <c r="S44" s="618"/>
      <c r="T44" s="618"/>
      <c r="U44" s="618"/>
      <c r="V44" s="618"/>
      <c r="W44" s="619"/>
      <c r="X44" s="287"/>
      <c r="Y44" s="286">
        <v>1849902029028</v>
      </c>
      <c r="Z44" s="287" t="s">
        <v>121</v>
      </c>
    </row>
    <row r="45" spans="1:26" s="40" customFormat="1" ht="16.350000000000001" customHeight="1" x14ac:dyDescent="0.5">
      <c r="A45" s="359"/>
      <c r="B45" s="281"/>
      <c r="C45" s="282"/>
      <c r="D45" s="283"/>
      <c r="E45" s="284"/>
      <c r="F45" s="359"/>
      <c r="G45" s="410"/>
      <c r="H45" s="647"/>
      <c r="I45" s="647"/>
      <c r="J45" s="622"/>
      <c r="K45" s="617"/>
      <c r="L45" s="617"/>
      <c r="M45" s="617"/>
      <c r="N45" s="617"/>
      <c r="O45" s="617"/>
      <c r="P45" s="618"/>
      <c r="Q45" s="618"/>
      <c r="R45" s="618"/>
      <c r="S45" s="618"/>
      <c r="T45" s="618"/>
      <c r="U45" s="618"/>
      <c r="V45" s="618"/>
      <c r="W45" s="619"/>
      <c r="X45" s="287"/>
      <c r="Y45" s="286">
        <v>1809902597280</v>
      </c>
      <c r="Z45" s="287" t="s">
        <v>841</v>
      </c>
    </row>
    <row r="46" spans="1:26" s="40" customFormat="1" ht="16.350000000000001" customHeight="1" x14ac:dyDescent="0.5">
      <c r="A46" s="347"/>
      <c r="B46" s="288"/>
      <c r="C46" s="289"/>
      <c r="D46" s="290"/>
      <c r="E46" s="291"/>
      <c r="F46" s="347"/>
      <c r="G46" s="347"/>
      <c r="H46" s="268"/>
      <c r="I46" s="268"/>
      <c r="J46" s="292"/>
      <c r="K46" s="101"/>
      <c r="L46" s="101"/>
      <c r="M46" s="101"/>
      <c r="N46" s="101"/>
      <c r="O46" s="101"/>
      <c r="P46" s="102"/>
      <c r="Q46" s="102"/>
      <c r="R46" s="102"/>
      <c r="S46" s="102"/>
      <c r="T46" s="102"/>
      <c r="U46" s="102"/>
      <c r="V46" s="102"/>
      <c r="W46" s="104"/>
      <c r="Y46" s="286">
        <v>1849902166319</v>
      </c>
      <c r="Z46" s="287" t="s">
        <v>120</v>
      </c>
    </row>
    <row r="47" spans="1:26" s="40" customFormat="1" ht="6" customHeight="1" x14ac:dyDescent="0.5">
      <c r="A47" s="180"/>
      <c r="B47" s="483"/>
      <c r="C47" s="180"/>
      <c r="D47" s="181"/>
      <c r="E47" s="17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320"/>
      <c r="Y47" s="206"/>
    </row>
    <row r="48" spans="1:26" s="40" customFormat="1" ht="16.350000000000001" customHeight="1" x14ac:dyDescent="0.5">
      <c r="A48" s="178"/>
      <c r="B48" s="484" t="s">
        <v>24</v>
      </c>
      <c r="C48" s="180"/>
      <c r="E48" s="180">
        <f>H48+N48</f>
        <v>38</v>
      </c>
      <c r="F48" s="510" t="s">
        <v>6</v>
      </c>
      <c r="G48" s="510" t="s">
        <v>11</v>
      </c>
      <c r="H48" s="180">
        <f>COUNTIF($C$7:$C$46,"ช")</f>
        <v>20</v>
      </c>
      <c r="I48" s="178"/>
      <c r="J48" s="183" t="s">
        <v>8</v>
      </c>
      <c r="K48" s="182"/>
      <c r="L48" s="828" t="s">
        <v>7</v>
      </c>
      <c r="M48" s="828"/>
      <c r="N48" s="180">
        <f>COUNTIF($C$7:$C$46,"ญ")</f>
        <v>18</v>
      </c>
      <c r="O48" s="178"/>
      <c r="P48" s="183" t="s">
        <v>8</v>
      </c>
      <c r="W48" s="178"/>
      <c r="Y48" s="206"/>
    </row>
    <row r="49" spans="1:25" s="40" customFormat="1" ht="6.75" customHeight="1" x14ac:dyDescent="0.5">
      <c r="A49" s="184"/>
      <c r="B49" s="485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Y49" s="206"/>
    </row>
    <row r="50" spans="1:25" ht="15" hidden="1" customHeight="1" x14ac:dyDescent="0.5">
      <c r="A50" s="184"/>
      <c r="B50" s="486"/>
      <c r="D50" s="111" t="s">
        <v>13</v>
      </c>
      <c r="E50" s="111">
        <f>COUNTIF($G$7:$G$46,"แดง")</f>
        <v>8</v>
      </c>
      <c r="F50" s="111" t="s">
        <v>84</v>
      </c>
      <c r="G50" s="184">
        <f>COUNTIF($F$7:$F$46,"อังกฤษ")</f>
        <v>20</v>
      </c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</row>
    <row r="51" spans="1:25" ht="15" hidden="1" customHeight="1" x14ac:dyDescent="0.5">
      <c r="A51" s="184"/>
      <c r="B51" s="486"/>
      <c r="D51" s="111" t="s">
        <v>14</v>
      </c>
      <c r="E51" s="111">
        <f>COUNTIF($G$7:$G$46,"เหลือง")</f>
        <v>7</v>
      </c>
      <c r="F51" s="111" t="s">
        <v>91</v>
      </c>
      <c r="G51" s="184">
        <f>COUNTIF($F$7:$F$46,"ฝรั่งเศส")</f>
        <v>5</v>
      </c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</row>
    <row r="52" spans="1:25" ht="15" hidden="1" customHeight="1" x14ac:dyDescent="0.5">
      <c r="A52" s="184"/>
      <c r="B52" s="486"/>
      <c r="D52" s="111" t="s">
        <v>15</v>
      </c>
      <c r="E52" s="111">
        <f>COUNTIF($G$7:$G$46,"น้ำเงิน")</f>
        <v>7</v>
      </c>
      <c r="F52" s="111" t="s">
        <v>90</v>
      </c>
      <c r="G52" s="184">
        <f>COUNTIF($F$7:$F$46,"จีน")</f>
        <v>9</v>
      </c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</row>
    <row r="53" spans="1:25" ht="15" hidden="1" customHeight="1" x14ac:dyDescent="0.5">
      <c r="A53" s="184"/>
      <c r="B53" s="486"/>
      <c r="D53" s="111" t="s">
        <v>16</v>
      </c>
      <c r="E53" s="111">
        <f>COUNTIF($G$7:$G$46,"ม่วง")</f>
        <v>7</v>
      </c>
      <c r="F53" s="111" t="s">
        <v>92</v>
      </c>
      <c r="G53" s="184">
        <f>COUNTIF($F$7:$F$46,"ญี่ปุ่น")</f>
        <v>4</v>
      </c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</row>
    <row r="54" spans="1:25" ht="15" hidden="1" customHeight="1" x14ac:dyDescent="0.5">
      <c r="A54" s="184"/>
      <c r="B54" s="486"/>
      <c r="D54" s="111" t="s">
        <v>17</v>
      </c>
      <c r="E54" s="111">
        <f>COUNTIF($G$7:$G$46,"ฟ้า")</f>
        <v>9</v>
      </c>
      <c r="F54" s="430" t="s">
        <v>5</v>
      </c>
      <c r="G54" s="511">
        <f>SUM(G50:G53)</f>
        <v>38</v>
      </c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</row>
    <row r="55" spans="1:25" ht="15" hidden="1" customHeight="1" x14ac:dyDescent="0.5">
      <c r="A55" s="184"/>
      <c r="B55" s="486"/>
      <c r="D55" s="430" t="s">
        <v>5</v>
      </c>
      <c r="E55" s="430">
        <f>SUM(E50:E54)</f>
        <v>38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</row>
    <row r="56" spans="1:25" ht="15" hidden="1" customHeight="1" x14ac:dyDescent="0.5"/>
    <row r="58" spans="1:25" ht="15" customHeight="1" x14ac:dyDescent="0.5">
      <c r="C58" s="442"/>
      <c r="D58" s="40"/>
      <c r="E58" s="40"/>
    </row>
  </sheetData>
  <mergeCells count="9">
    <mergeCell ref="U4:V4"/>
    <mergeCell ref="L48:M48"/>
    <mergeCell ref="A5:A6"/>
    <mergeCell ref="B5:B6"/>
    <mergeCell ref="C5:C6"/>
    <mergeCell ref="D5:D6"/>
    <mergeCell ref="E5:E6"/>
    <mergeCell ref="G5:G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54"/>
  <sheetViews>
    <sheetView zoomScale="150" zoomScaleNormal="150" workbookViewId="0">
      <selection activeCell="F16" sqref="F16"/>
    </sheetView>
  </sheetViews>
  <sheetFormatPr defaultColWidth="9.140625" defaultRowHeight="15" customHeight="1" x14ac:dyDescent="0.5"/>
  <cols>
    <col min="1" max="1" width="5.140625" style="25" customWidth="1"/>
    <col min="2" max="2" width="9.85546875" style="487" customWidth="1"/>
    <col min="3" max="3" width="3.140625" style="184" customWidth="1"/>
    <col min="4" max="4" width="9.42578125" style="433" customWidth="1"/>
    <col min="5" max="5" width="10.140625" style="433" customWidth="1"/>
    <col min="6" max="6" width="7.42578125" style="25" customWidth="1"/>
    <col min="7" max="7" width="4.7109375" style="25" customWidth="1"/>
    <col min="8" max="24" width="3" style="25" customWidth="1"/>
    <col min="25" max="25" width="3.42578125" style="25" hidden="1" customWidth="1"/>
    <col min="26" max="26" width="22" style="198" hidden="1" customWidth="1"/>
    <col min="27" max="27" width="18.5703125" style="25" hidden="1" customWidth="1"/>
    <col min="28" max="16384" width="9.140625" style="25"/>
  </cols>
  <sheetData>
    <row r="1" spans="1:27" ht="18" customHeight="1" x14ac:dyDescent="0.5">
      <c r="B1" s="461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F1" s="31"/>
      <c r="L1" s="25" t="s">
        <v>25</v>
      </c>
      <c r="Q1" s="25" t="str">
        <f>'ยอด ม.4'!B26</f>
        <v xml:space="preserve">นายวรพงศ์  สองเมือง  </v>
      </c>
    </row>
    <row r="2" spans="1:27" ht="18" customHeight="1" x14ac:dyDescent="0.5">
      <c r="B2" s="462" t="s">
        <v>49</v>
      </c>
      <c r="C2" s="25"/>
      <c r="D2" s="35"/>
      <c r="E2" s="420" t="s">
        <v>67</v>
      </c>
      <c r="L2" s="25" t="s">
        <v>50</v>
      </c>
      <c r="Q2" s="25" t="str">
        <f>'ยอด ม.4'!B27</f>
        <v>..........-.............</v>
      </c>
    </row>
    <row r="3" spans="1:27" s="35" customFormat="1" ht="17.25" customHeight="1" x14ac:dyDescent="0.5">
      <c r="A3" s="31" t="s">
        <v>76</v>
      </c>
      <c r="B3" s="463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Z3" s="198"/>
    </row>
    <row r="4" spans="1:27" s="35" customFormat="1" ht="17.25" customHeight="1" x14ac:dyDescent="0.5">
      <c r="A4" s="25" t="s">
        <v>51</v>
      </c>
      <c r="B4" s="463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36" t="s">
        <v>52</v>
      </c>
      <c r="V4" s="801">
        <f>'ยอด ม.4'!F26</f>
        <v>732</v>
      </c>
      <c r="W4" s="801"/>
      <c r="X4" s="200"/>
      <c r="Z4" s="198"/>
    </row>
    <row r="5" spans="1:27" s="40" customFormat="1" ht="18" customHeight="1" x14ac:dyDescent="0.5">
      <c r="A5" s="802" t="s">
        <v>0</v>
      </c>
      <c r="B5" s="825" t="s">
        <v>1</v>
      </c>
      <c r="C5" s="816" t="s">
        <v>2</v>
      </c>
      <c r="D5" s="818" t="s">
        <v>9</v>
      </c>
      <c r="E5" s="820" t="s">
        <v>4</v>
      </c>
      <c r="F5" s="827" t="s">
        <v>41</v>
      </c>
      <c r="G5" s="827" t="s">
        <v>3</v>
      </c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205"/>
      <c r="Z5" s="206"/>
    </row>
    <row r="6" spans="1:27" s="40" customFormat="1" ht="18" customHeight="1" x14ac:dyDescent="0.5">
      <c r="A6" s="803"/>
      <c r="B6" s="826"/>
      <c r="C6" s="817"/>
      <c r="D6" s="819"/>
      <c r="E6" s="821"/>
      <c r="F6" s="827"/>
      <c r="G6" s="827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211"/>
      <c r="Z6" s="212" t="s">
        <v>114</v>
      </c>
      <c r="AA6" s="213" t="s">
        <v>115</v>
      </c>
    </row>
    <row r="7" spans="1:27" s="40" customFormat="1" ht="15.75" customHeight="1" x14ac:dyDescent="0.5">
      <c r="A7" s="257">
        <v>1</v>
      </c>
      <c r="B7" s="603">
        <v>42736</v>
      </c>
      <c r="C7" s="155" t="s">
        <v>83</v>
      </c>
      <c r="D7" s="218" t="s">
        <v>268</v>
      </c>
      <c r="E7" s="219" t="s">
        <v>842</v>
      </c>
      <c r="F7" s="689" t="s">
        <v>92</v>
      </c>
      <c r="G7" s="686" t="s">
        <v>17</v>
      </c>
      <c r="H7" s="344"/>
      <c r="I7" s="277"/>
      <c r="J7" s="277"/>
      <c r="K7" s="277"/>
      <c r="L7" s="277"/>
      <c r="M7" s="277"/>
      <c r="N7" s="277"/>
      <c r="O7" s="276"/>
      <c r="P7" s="276"/>
      <c r="Q7" s="276"/>
      <c r="R7" s="276"/>
      <c r="S7" s="276"/>
      <c r="T7" s="276"/>
      <c r="U7" s="276"/>
      <c r="V7" s="276"/>
      <c r="W7" s="445"/>
      <c r="X7" s="58"/>
      <c r="Z7" s="229">
        <v>1849701139799</v>
      </c>
      <c r="AA7" s="230" t="s">
        <v>117</v>
      </c>
    </row>
    <row r="8" spans="1:27" s="40" customFormat="1" ht="16.350000000000001" customHeight="1" x14ac:dyDescent="0.5">
      <c r="A8" s="120">
        <v>2</v>
      </c>
      <c r="B8" s="577">
        <v>42800</v>
      </c>
      <c r="C8" s="163" t="s">
        <v>83</v>
      </c>
      <c r="D8" s="233" t="s">
        <v>843</v>
      </c>
      <c r="E8" s="234" t="s">
        <v>844</v>
      </c>
      <c r="F8" s="690" t="s">
        <v>84</v>
      </c>
      <c r="G8" s="168" t="s">
        <v>13</v>
      </c>
      <c r="H8" s="280"/>
      <c r="I8" s="80"/>
      <c r="J8" s="80"/>
      <c r="K8" s="80"/>
      <c r="L8" s="80"/>
      <c r="M8" s="80"/>
      <c r="N8" s="80"/>
      <c r="O8" s="71"/>
      <c r="P8" s="71"/>
      <c r="Q8" s="71"/>
      <c r="R8" s="71"/>
      <c r="S8" s="71"/>
      <c r="T8" s="71"/>
      <c r="U8" s="71"/>
      <c r="V8" s="71"/>
      <c r="W8" s="446"/>
      <c r="X8" s="73"/>
      <c r="Z8" s="229">
        <v>1849902091041</v>
      </c>
      <c r="AA8" s="230" t="s">
        <v>117</v>
      </c>
    </row>
    <row r="9" spans="1:27" s="40" customFormat="1" ht="16.350000000000001" customHeight="1" x14ac:dyDescent="0.5">
      <c r="A9" s="120">
        <v>3</v>
      </c>
      <c r="B9" s="577">
        <v>42870</v>
      </c>
      <c r="C9" s="163" t="s">
        <v>83</v>
      </c>
      <c r="D9" s="233" t="s">
        <v>845</v>
      </c>
      <c r="E9" s="234" t="s">
        <v>846</v>
      </c>
      <c r="F9" s="690" t="s">
        <v>90</v>
      </c>
      <c r="G9" s="168" t="s">
        <v>14</v>
      </c>
      <c r="H9" s="280"/>
      <c r="I9" s="80"/>
      <c r="J9" s="80"/>
      <c r="K9" s="80"/>
      <c r="L9" s="280"/>
      <c r="M9" s="80"/>
      <c r="N9" s="80"/>
      <c r="O9" s="71"/>
      <c r="P9" s="71"/>
      <c r="Q9" s="71"/>
      <c r="R9" s="71"/>
      <c r="S9" s="71"/>
      <c r="T9" s="71"/>
      <c r="U9" s="71"/>
      <c r="V9" s="71"/>
      <c r="W9" s="446"/>
      <c r="X9" s="73"/>
      <c r="Z9" s="229">
        <v>1849902108084</v>
      </c>
      <c r="AA9" s="230" t="s">
        <v>117</v>
      </c>
    </row>
    <row r="10" spans="1:27" s="40" customFormat="1" ht="16.350000000000001" customHeight="1" x14ac:dyDescent="0.5">
      <c r="A10" s="120">
        <v>4</v>
      </c>
      <c r="B10" s="577">
        <v>42914</v>
      </c>
      <c r="C10" s="163" t="s">
        <v>83</v>
      </c>
      <c r="D10" s="233" t="s">
        <v>847</v>
      </c>
      <c r="E10" s="234" t="s">
        <v>848</v>
      </c>
      <c r="F10" s="690" t="s">
        <v>92</v>
      </c>
      <c r="G10" s="168" t="s">
        <v>15</v>
      </c>
      <c r="H10" s="280"/>
      <c r="I10" s="80"/>
      <c r="J10" s="80"/>
      <c r="K10" s="80"/>
      <c r="L10" s="80"/>
      <c r="M10" s="80"/>
      <c r="N10" s="80"/>
      <c r="O10" s="71"/>
      <c r="P10" s="71"/>
      <c r="Q10" s="71"/>
      <c r="R10" s="71"/>
      <c r="S10" s="71"/>
      <c r="T10" s="71"/>
      <c r="U10" s="71"/>
      <c r="V10" s="71"/>
      <c r="W10" s="446"/>
      <c r="X10" s="73"/>
      <c r="Z10" s="229">
        <v>1849902125744</v>
      </c>
      <c r="AA10" s="230" t="s">
        <v>117</v>
      </c>
    </row>
    <row r="11" spans="1:27" s="40" customFormat="1" ht="16.350000000000001" customHeight="1" x14ac:dyDescent="0.5">
      <c r="A11" s="246">
        <v>5</v>
      </c>
      <c r="B11" s="579">
        <v>42960</v>
      </c>
      <c r="C11" s="148" t="s">
        <v>83</v>
      </c>
      <c r="D11" s="249" t="s">
        <v>849</v>
      </c>
      <c r="E11" s="250" t="s">
        <v>850</v>
      </c>
      <c r="F11" s="691" t="s">
        <v>92</v>
      </c>
      <c r="G11" s="153" t="s">
        <v>16</v>
      </c>
      <c r="H11" s="292"/>
      <c r="I11" s="101"/>
      <c r="J11" s="101"/>
      <c r="K11" s="101"/>
      <c r="L11" s="101"/>
      <c r="M11" s="101"/>
      <c r="N11" s="101"/>
      <c r="O11" s="102"/>
      <c r="P11" s="102"/>
      <c r="Q11" s="102"/>
      <c r="R11" s="102"/>
      <c r="S11" s="102"/>
      <c r="T11" s="102"/>
      <c r="U11" s="102"/>
      <c r="V11" s="102"/>
      <c r="W11" s="456"/>
      <c r="X11" s="271"/>
      <c r="Z11" s="229">
        <v>1849902169296</v>
      </c>
      <c r="AA11" s="230" t="s">
        <v>117</v>
      </c>
    </row>
    <row r="12" spans="1:27" s="40" customFormat="1" ht="16.350000000000001" customHeight="1" x14ac:dyDescent="0.5">
      <c r="A12" s="352">
        <v>6</v>
      </c>
      <c r="B12" s="348">
        <v>45082</v>
      </c>
      <c r="C12" s="349" t="s">
        <v>83</v>
      </c>
      <c r="D12" s="469" t="s">
        <v>851</v>
      </c>
      <c r="E12" s="470" t="s">
        <v>852</v>
      </c>
      <c r="F12" s="512" t="s">
        <v>91</v>
      </c>
      <c r="G12" s="496" t="s">
        <v>17</v>
      </c>
      <c r="H12" s="354"/>
      <c r="I12" s="355"/>
      <c r="J12" s="355"/>
      <c r="K12" s="355"/>
      <c r="L12" s="355"/>
      <c r="M12" s="355"/>
      <c r="N12" s="355"/>
      <c r="O12" s="356"/>
      <c r="P12" s="356"/>
      <c r="Q12" s="356"/>
      <c r="R12" s="356"/>
      <c r="S12" s="356"/>
      <c r="T12" s="356"/>
      <c r="U12" s="356"/>
      <c r="V12" s="356"/>
      <c r="W12" s="673"/>
      <c r="X12" s="358"/>
      <c r="Y12" s="287"/>
      <c r="Z12" s="286">
        <v>1849901983577</v>
      </c>
      <c r="AA12" s="287" t="s">
        <v>122</v>
      </c>
    </row>
    <row r="13" spans="1:27" s="40" customFormat="1" ht="16.350000000000001" customHeight="1" x14ac:dyDescent="0.5">
      <c r="A13" s="359">
        <v>7</v>
      </c>
      <c r="B13" s="281">
        <v>45083</v>
      </c>
      <c r="C13" s="282" t="s">
        <v>83</v>
      </c>
      <c r="D13" s="440" t="s">
        <v>853</v>
      </c>
      <c r="E13" s="441" t="s">
        <v>854</v>
      </c>
      <c r="F13" s="513" t="s">
        <v>91</v>
      </c>
      <c r="G13" s="359" t="s">
        <v>13</v>
      </c>
      <c r="H13" s="622"/>
      <c r="I13" s="617"/>
      <c r="J13" s="617"/>
      <c r="K13" s="617"/>
      <c r="L13" s="617"/>
      <c r="M13" s="617"/>
      <c r="N13" s="617"/>
      <c r="O13" s="618"/>
      <c r="P13" s="618"/>
      <c r="Q13" s="618"/>
      <c r="R13" s="618"/>
      <c r="S13" s="618"/>
      <c r="T13" s="618"/>
      <c r="U13" s="618"/>
      <c r="V13" s="618"/>
      <c r="W13" s="453"/>
      <c r="X13" s="619"/>
      <c r="Y13" s="287"/>
      <c r="Z13" s="286">
        <v>1849902161759</v>
      </c>
      <c r="AA13" s="287" t="s">
        <v>121</v>
      </c>
    </row>
    <row r="14" spans="1:27" s="40" customFormat="1" ht="16.5" customHeight="1" x14ac:dyDescent="0.5">
      <c r="A14" s="359">
        <v>8</v>
      </c>
      <c r="B14" s="281">
        <v>45084</v>
      </c>
      <c r="C14" s="282" t="s">
        <v>83</v>
      </c>
      <c r="D14" s="440" t="s">
        <v>647</v>
      </c>
      <c r="E14" s="441" t="s">
        <v>855</v>
      </c>
      <c r="F14" s="513" t="s">
        <v>91</v>
      </c>
      <c r="G14" s="359" t="s">
        <v>14</v>
      </c>
      <c r="H14" s="615"/>
      <c r="I14" s="616"/>
      <c r="J14" s="616"/>
      <c r="K14" s="616"/>
      <c r="L14" s="616"/>
      <c r="M14" s="616"/>
      <c r="N14" s="616"/>
      <c r="O14" s="618"/>
      <c r="P14" s="618"/>
      <c r="Q14" s="618"/>
      <c r="R14" s="618"/>
      <c r="S14" s="618"/>
      <c r="T14" s="618"/>
      <c r="U14" s="618"/>
      <c r="V14" s="618"/>
      <c r="W14" s="453"/>
      <c r="X14" s="619"/>
      <c r="Y14" s="287"/>
      <c r="Z14" s="286">
        <v>1848300013483</v>
      </c>
      <c r="AA14" s="287" t="s">
        <v>774</v>
      </c>
    </row>
    <row r="15" spans="1:27" s="40" customFormat="1" ht="16.350000000000001" customHeight="1" x14ac:dyDescent="0.5">
      <c r="A15" s="359">
        <v>9</v>
      </c>
      <c r="B15" s="281">
        <v>45085</v>
      </c>
      <c r="C15" s="282" t="s">
        <v>83</v>
      </c>
      <c r="D15" s="440" t="s">
        <v>856</v>
      </c>
      <c r="E15" s="441" t="s">
        <v>857</v>
      </c>
      <c r="F15" s="513" t="s">
        <v>91</v>
      </c>
      <c r="G15" s="359" t="s">
        <v>15</v>
      </c>
      <c r="H15" s="622"/>
      <c r="I15" s="617"/>
      <c r="J15" s="617"/>
      <c r="K15" s="617"/>
      <c r="L15" s="616"/>
      <c r="M15" s="616"/>
      <c r="N15" s="616"/>
      <c r="O15" s="618"/>
      <c r="P15" s="618"/>
      <c r="Q15" s="618"/>
      <c r="R15" s="618"/>
      <c r="S15" s="618"/>
      <c r="T15" s="618"/>
      <c r="U15" s="618"/>
      <c r="V15" s="618"/>
      <c r="W15" s="453"/>
      <c r="X15" s="619"/>
      <c r="Y15" s="287"/>
      <c r="Z15" s="286">
        <v>1849902140816</v>
      </c>
      <c r="AA15" s="287" t="s">
        <v>121</v>
      </c>
    </row>
    <row r="16" spans="1:27" s="40" customFormat="1" ht="16.350000000000001" customHeight="1" x14ac:dyDescent="0.5">
      <c r="A16" s="347">
        <v>10</v>
      </c>
      <c r="B16" s="288">
        <v>45086</v>
      </c>
      <c r="C16" s="289" t="s">
        <v>83</v>
      </c>
      <c r="D16" s="426" t="s">
        <v>858</v>
      </c>
      <c r="E16" s="427" t="s">
        <v>859</v>
      </c>
      <c r="F16" s="514" t="s">
        <v>91</v>
      </c>
      <c r="G16" s="347" t="s">
        <v>16</v>
      </c>
      <c r="H16" s="609"/>
      <c r="I16" s="610"/>
      <c r="J16" s="610"/>
      <c r="K16" s="610"/>
      <c r="L16" s="610"/>
      <c r="M16" s="610"/>
      <c r="N16" s="610"/>
      <c r="O16" s="611"/>
      <c r="P16" s="611"/>
      <c r="Q16" s="611"/>
      <c r="R16" s="611"/>
      <c r="S16" s="611"/>
      <c r="T16" s="611"/>
      <c r="U16" s="611"/>
      <c r="V16" s="611"/>
      <c r="W16" s="455"/>
      <c r="X16" s="613"/>
      <c r="Y16" s="287"/>
      <c r="Z16" s="286">
        <v>1849902104348</v>
      </c>
      <c r="AA16" s="287" t="s">
        <v>122</v>
      </c>
    </row>
    <row r="17" spans="1:27" s="40" customFormat="1" ht="16.350000000000001" customHeight="1" x14ac:dyDescent="0.5">
      <c r="A17" s="257">
        <v>11</v>
      </c>
      <c r="B17" s="603">
        <v>42878</v>
      </c>
      <c r="C17" s="155" t="s">
        <v>75</v>
      </c>
      <c r="D17" s="218" t="s">
        <v>860</v>
      </c>
      <c r="E17" s="219" t="s">
        <v>861</v>
      </c>
      <c r="F17" s="689" t="s">
        <v>91</v>
      </c>
      <c r="G17" s="686" t="s">
        <v>17</v>
      </c>
      <c r="H17" s="344"/>
      <c r="I17" s="277"/>
      <c r="J17" s="277"/>
      <c r="K17" s="277"/>
      <c r="L17" s="275"/>
      <c r="M17" s="275"/>
      <c r="N17" s="275"/>
      <c r="O17" s="276"/>
      <c r="P17" s="276"/>
      <c r="Q17" s="276"/>
      <c r="R17" s="276"/>
      <c r="S17" s="276"/>
      <c r="T17" s="276"/>
      <c r="U17" s="276"/>
      <c r="V17" s="276"/>
      <c r="W17" s="445"/>
      <c r="X17" s="58"/>
      <c r="Z17" s="229">
        <v>1849902113622</v>
      </c>
      <c r="AA17" s="230" t="s">
        <v>117</v>
      </c>
    </row>
    <row r="18" spans="1:27" s="40" customFormat="1" ht="16.350000000000001" customHeight="1" x14ac:dyDescent="0.5">
      <c r="A18" s="120">
        <v>12</v>
      </c>
      <c r="B18" s="577">
        <v>42879</v>
      </c>
      <c r="C18" s="163" t="s">
        <v>75</v>
      </c>
      <c r="D18" s="233" t="s">
        <v>862</v>
      </c>
      <c r="E18" s="234" t="s">
        <v>291</v>
      </c>
      <c r="F18" s="690" t="s">
        <v>90</v>
      </c>
      <c r="G18" s="168" t="s">
        <v>13</v>
      </c>
      <c r="H18" s="280"/>
      <c r="I18" s="80"/>
      <c r="J18" s="80"/>
      <c r="K18" s="80"/>
      <c r="L18" s="80"/>
      <c r="M18" s="80"/>
      <c r="N18" s="80"/>
      <c r="O18" s="71"/>
      <c r="P18" s="71"/>
      <c r="Q18" s="71"/>
      <c r="R18" s="71"/>
      <c r="S18" s="71"/>
      <c r="T18" s="71"/>
      <c r="U18" s="71"/>
      <c r="V18" s="71"/>
      <c r="W18" s="446"/>
      <c r="X18" s="73"/>
      <c r="Z18" s="229">
        <v>1849902157093</v>
      </c>
      <c r="AA18" s="230" t="s">
        <v>117</v>
      </c>
    </row>
    <row r="19" spans="1:27" s="40" customFormat="1" ht="16.350000000000001" customHeight="1" x14ac:dyDescent="0.5">
      <c r="A19" s="120">
        <v>13</v>
      </c>
      <c r="B19" s="278">
        <v>42880</v>
      </c>
      <c r="C19" s="163" t="s">
        <v>75</v>
      </c>
      <c r="D19" s="164" t="s">
        <v>863</v>
      </c>
      <c r="E19" s="165" t="s">
        <v>864</v>
      </c>
      <c r="F19" s="690" t="s">
        <v>91</v>
      </c>
      <c r="G19" s="168" t="s">
        <v>14</v>
      </c>
      <c r="H19" s="280"/>
      <c r="I19" s="80"/>
      <c r="J19" s="80"/>
      <c r="K19" s="80"/>
      <c r="L19" s="80"/>
      <c r="M19" s="80"/>
      <c r="N19" s="80"/>
      <c r="O19" s="71"/>
      <c r="P19" s="71"/>
      <c r="Q19" s="71"/>
      <c r="R19" s="71"/>
      <c r="S19" s="71"/>
      <c r="T19" s="71"/>
      <c r="U19" s="71"/>
      <c r="V19" s="71"/>
      <c r="W19" s="446"/>
      <c r="X19" s="73"/>
      <c r="Z19" s="229">
        <v>1849902130411</v>
      </c>
      <c r="AA19" s="230" t="s">
        <v>117</v>
      </c>
    </row>
    <row r="20" spans="1:27" s="40" customFormat="1" ht="16.350000000000001" customHeight="1" x14ac:dyDescent="0.5">
      <c r="A20" s="120">
        <v>14</v>
      </c>
      <c r="B20" s="278">
        <v>42885</v>
      </c>
      <c r="C20" s="163" t="s">
        <v>75</v>
      </c>
      <c r="D20" s="693" t="s">
        <v>865</v>
      </c>
      <c r="E20" s="234" t="s">
        <v>866</v>
      </c>
      <c r="F20" s="690" t="s">
        <v>90</v>
      </c>
      <c r="G20" s="168" t="s">
        <v>15</v>
      </c>
      <c r="H20" s="280"/>
      <c r="I20" s="80"/>
      <c r="J20" s="80"/>
      <c r="K20" s="80"/>
      <c r="L20" s="80"/>
      <c r="M20" s="80"/>
      <c r="N20" s="80"/>
      <c r="O20" s="71"/>
      <c r="P20" s="71"/>
      <c r="Q20" s="71"/>
      <c r="R20" s="71"/>
      <c r="S20" s="71"/>
      <c r="T20" s="71"/>
      <c r="U20" s="71"/>
      <c r="V20" s="71"/>
      <c r="W20" s="446"/>
      <c r="X20" s="73"/>
      <c r="Z20" s="229">
        <v>1839300014502</v>
      </c>
      <c r="AA20" s="230" t="s">
        <v>117</v>
      </c>
    </row>
    <row r="21" spans="1:27" s="40" customFormat="1" ht="16.350000000000001" customHeight="1" x14ac:dyDescent="0.5">
      <c r="A21" s="246">
        <v>15</v>
      </c>
      <c r="B21" s="569">
        <v>42898</v>
      </c>
      <c r="C21" s="148" t="s">
        <v>75</v>
      </c>
      <c r="D21" s="249" t="s">
        <v>867</v>
      </c>
      <c r="E21" s="250" t="s">
        <v>868</v>
      </c>
      <c r="F21" s="691" t="s">
        <v>90</v>
      </c>
      <c r="G21" s="153" t="s">
        <v>16</v>
      </c>
      <c r="H21" s="292"/>
      <c r="I21" s="101"/>
      <c r="J21" s="101"/>
      <c r="K21" s="101"/>
      <c r="L21" s="101"/>
      <c r="M21" s="101"/>
      <c r="N21" s="101"/>
      <c r="O21" s="102"/>
      <c r="P21" s="102"/>
      <c r="Q21" s="102"/>
      <c r="R21" s="102"/>
      <c r="S21" s="102"/>
      <c r="T21" s="102"/>
      <c r="U21" s="102"/>
      <c r="V21" s="102"/>
      <c r="W21" s="456"/>
      <c r="X21" s="271"/>
      <c r="Z21" s="229">
        <v>1809902611118</v>
      </c>
      <c r="AA21" s="230" t="s">
        <v>117</v>
      </c>
    </row>
    <row r="22" spans="1:27" s="40" customFormat="1" ht="16.350000000000001" customHeight="1" x14ac:dyDescent="0.5">
      <c r="A22" s="257">
        <v>16</v>
      </c>
      <c r="B22" s="606">
        <v>42919</v>
      </c>
      <c r="C22" s="155" t="s">
        <v>75</v>
      </c>
      <c r="D22" s="156" t="s">
        <v>679</v>
      </c>
      <c r="E22" s="157" t="s">
        <v>869</v>
      </c>
      <c r="F22" s="692" t="s">
        <v>84</v>
      </c>
      <c r="G22" s="686" t="s">
        <v>17</v>
      </c>
      <c r="H22" s="274"/>
      <c r="I22" s="275"/>
      <c r="J22" s="275"/>
      <c r="K22" s="275"/>
      <c r="L22" s="275"/>
      <c r="M22" s="275"/>
      <c r="N22" s="275"/>
      <c r="O22" s="276"/>
      <c r="P22" s="276"/>
      <c r="Q22" s="276"/>
      <c r="R22" s="276"/>
      <c r="S22" s="276"/>
      <c r="T22" s="276"/>
      <c r="U22" s="276"/>
      <c r="V22" s="276"/>
      <c r="W22" s="445"/>
      <c r="X22" s="58"/>
      <c r="Z22" s="229">
        <v>1849902124438</v>
      </c>
      <c r="AA22" s="230" t="s">
        <v>117</v>
      </c>
    </row>
    <row r="23" spans="1:27" s="40" customFormat="1" ht="16.350000000000001" customHeight="1" x14ac:dyDescent="0.5">
      <c r="A23" s="120">
        <v>17</v>
      </c>
      <c r="B23" s="278">
        <v>42929</v>
      </c>
      <c r="C23" s="163" t="s">
        <v>75</v>
      </c>
      <c r="D23" s="164" t="s">
        <v>870</v>
      </c>
      <c r="E23" s="165" t="s">
        <v>160</v>
      </c>
      <c r="F23" s="690" t="s">
        <v>91</v>
      </c>
      <c r="G23" s="168" t="s">
        <v>13</v>
      </c>
      <c r="H23" s="280"/>
      <c r="I23" s="80"/>
      <c r="J23" s="80"/>
      <c r="K23" s="80"/>
      <c r="L23" s="80"/>
      <c r="M23" s="80"/>
      <c r="N23" s="80"/>
      <c r="O23" s="71"/>
      <c r="P23" s="71"/>
      <c r="Q23" s="71"/>
      <c r="R23" s="71"/>
      <c r="S23" s="71"/>
      <c r="T23" s="71"/>
      <c r="U23" s="71"/>
      <c r="V23" s="71"/>
      <c r="W23" s="446"/>
      <c r="X23" s="73"/>
      <c r="Z23" s="229">
        <v>1849902092650</v>
      </c>
      <c r="AA23" s="230" t="s">
        <v>117</v>
      </c>
    </row>
    <row r="24" spans="1:27" s="40" customFormat="1" ht="16.350000000000001" customHeight="1" x14ac:dyDescent="0.5">
      <c r="A24" s="120">
        <v>18</v>
      </c>
      <c r="B24" s="577">
        <v>42984</v>
      </c>
      <c r="C24" s="163" t="s">
        <v>75</v>
      </c>
      <c r="D24" s="233" t="s">
        <v>871</v>
      </c>
      <c r="E24" s="234" t="s">
        <v>872</v>
      </c>
      <c r="F24" s="690" t="s">
        <v>90</v>
      </c>
      <c r="G24" s="168" t="s">
        <v>14</v>
      </c>
      <c r="H24" s="280"/>
      <c r="I24" s="80"/>
      <c r="J24" s="80"/>
      <c r="K24" s="80"/>
      <c r="L24" s="80"/>
      <c r="M24" s="80"/>
      <c r="N24" s="80"/>
      <c r="O24" s="71"/>
      <c r="P24" s="71"/>
      <c r="Q24" s="71"/>
      <c r="R24" s="71"/>
      <c r="S24" s="71"/>
      <c r="T24" s="71"/>
      <c r="U24" s="71"/>
      <c r="V24" s="71"/>
      <c r="W24" s="446"/>
      <c r="X24" s="73"/>
      <c r="Z24" s="229">
        <v>1849902132554</v>
      </c>
      <c r="AA24" s="230" t="s">
        <v>117</v>
      </c>
    </row>
    <row r="25" spans="1:27" s="40" customFormat="1" ht="16.350000000000001" customHeight="1" x14ac:dyDescent="0.5">
      <c r="A25" s="120">
        <v>19</v>
      </c>
      <c r="B25" s="577">
        <v>43008</v>
      </c>
      <c r="C25" s="163" t="s">
        <v>75</v>
      </c>
      <c r="D25" s="164" t="s">
        <v>873</v>
      </c>
      <c r="E25" s="165" t="s">
        <v>874</v>
      </c>
      <c r="F25" s="690" t="s">
        <v>92</v>
      </c>
      <c r="G25" s="168" t="s">
        <v>15</v>
      </c>
      <c r="H25" s="280"/>
      <c r="I25" s="80"/>
      <c r="J25" s="80"/>
      <c r="K25" s="80"/>
      <c r="L25" s="80"/>
      <c r="M25" s="80"/>
      <c r="N25" s="80"/>
      <c r="O25" s="71"/>
      <c r="P25" s="71"/>
      <c r="Q25" s="71"/>
      <c r="R25" s="71"/>
      <c r="S25" s="71"/>
      <c r="T25" s="71"/>
      <c r="U25" s="71"/>
      <c r="V25" s="71"/>
      <c r="W25" s="446"/>
      <c r="X25" s="73"/>
      <c r="Z25" s="229">
        <v>1849902155376</v>
      </c>
      <c r="AA25" s="230" t="s">
        <v>117</v>
      </c>
    </row>
    <row r="26" spans="1:27" s="40" customFormat="1" ht="15.95" customHeight="1" x14ac:dyDescent="0.5">
      <c r="A26" s="246">
        <v>20</v>
      </c>
      <c r="B26" s="579">
        <v>43013</v>
      </c>
      <c r="C26" s="148" t="s">
        <v>75</v>
      </c>
      <c r="D26" s="149" t="s">
        <v>875</v>
      </c>
      <c r="E26" s="150" t="s">
        <v>876</v>
      </c>
      <c r="F26" s="691" t="s">
        <v>90</v>
      </c>
      <c r="G26" s="153" t="s">
        <v>16</v>
      </c>
      <c r="H26" s="292"/>
      <c r="I26" s="101"/>
      <c r="J26" s="101"/>
      <c r="K26" s="101"/>
      <c r="L26" s="101"/>
      <c r="M26" s="101"/>
      <c r="N26" s="101"/>
      <c r="O26" s="102"/>
      <c r="P26" s="102"/>
      <c r="Q26" s="102"/>
      <c r="R26" s="102"/>
      <c r="S26" s="102"/>
      <c r="T26" s="102"/>
      <c r="U26" s="102"/>
      <c r="V26" s="102"/>
      <c r="W26" s="456"/>
      <c r="X26" s="271"/>
      <c r="Z26" s="229">
        <v>1849902170138</v>
      </c>
      <c r="AA26" s="230" t="s">
        <v>117</v>
      </c>
    </row>
    <row r="27" spans="1:27" s="40" customFormat="1" ht="16.5" customHeight="1" x14ac:dyDescent="0.5">
      <c r="A27" s="257">
        <v>21</v>
      </c>
      <c r="B27" s="603">
        <v>43019</v>
      </c>
      <c r="C27" s="169" t="s">
        <v>75</v>
      </c>
      <c r="D27" s="170" t="s">
        <v>877</v>
      </c>
      <c r="E27" s="171" t="s">
        <v>878</v>
      </c>
      <c r="F27" s="692" t="s">
        <v>90</v>
      </c>
      <c r="G27" s="686" t="s">
        <v>17</v>
      </c>
      <c r="H27" s="299"/>
      <c r="I27" s="55"/>
      <c r="J27" s="55"/>
      <c r="K27" s="55"/>
      <c r="L27" s="55"/>
      <c r="M27" s="55"/>
      <c r="N27" s="55"/>
      <c r="O27" s="56"/>
      <c r="P27" s="56"/>
      <c r="Q27" s="56"/>
      <c r="R27" s="56"/>
      <c r="S27" s="56"/>
      <c r="T27" s="56"/>
      <c r="U27" s="56"/>
      <c r="V27" s="56"/>
      <c r="W27" s="458"/>
      <c r="X27" s="58"/>
      <c r="Z27" s="229">
        <v>1849902105603</v>
      </c>
      <c r="AA27" s="230" t="s">
        <v>117</v>
      </c>
    </row>
    <row r="28" spans="1:27" s="40" customFormat="1" ht="16.350000000000001" customHeight="1" x14ac:dyDescent="0.5">
      <c r="A28" s="120">
        <v>22</v>
      </c>
      <c r="B28" s="577">
        <v>43020</v>
      </c>
      <c r="C28" s="163" t="s">
        <v>75</v>
      </c>
      <c r="D28" s="164" t="s">
        <v>879</v>
      </c>
      <c r="E28" s="165" t="s">
        <v>880</v>
      </c>
      <c r="F28" s="690" t="s">
        <v>92</v>
      </c>
      <c r="G28" s="168" t="s">
        <v>13</v>
      </c>
      <c r="H28" s="280"/>
      <c r="I28" s="80"/>
      <c r="J28" s="80"/>
      <c r="K28" s="80"/>
      <c r="L28" s="80"/>
      <c r="M28" s="80"/>
      <c r="N28" s="80"/>
      <c r="O28" s="71"/>
      <c r="P28" s="71"/>
      <c r="Q28" s="71"/>
      <c r="R28" s="71"/>
      <c r="S28" s="71"/>
      <c r="T28" s="71"/>
      <c r="U28" s="71"/>
      <c r="V28" s="71"/>
      <c r="W28" s="446"/>
      <c r="X28" s="73"/>
      <c r="Z28" s="229">
        <v>1849902163786</v>
      </c>
      <c r="AA28" s="230" t="s">
        <v>117</v>
      </c>
    </row>
    <row r="29" spans="1:27" s="40" customFormat="1" ht="16.5" customHeight="1" x14ac:dyDescent="0.5">
      <c r="A29" s="120">
        <v>23</v>
      </c>
      <c r="B29" s="577">
        <v>43022</v>
      </c>
      <c r="C29" s="163" t="s">
        <v>75</v>
      </c>
      <c r="D29" s="164" t="s">
        <v>881</v>
      </c>
      <c r="E29" s="165" t="s">
        <v>882</v>
      </c>
      <c r="F29" s="690" t="s">
        <v>90</v>
      </c>
      <c r="G29" s="168" t="s">
        <v>14</v>
      </c>
      <c r="H29" s="280"/>
      <c r="I29" s="80"/>
      <c r="J29" s="80"/>
      <c r="K29" s="80"/>
      <c r="L29" s="80"/>
      <c r="M29" s="80"/>
      <c r="N29" s="80"/>
      <c r="O29" s="71"/>
      <c r="P29" s="71"/>
      <c r="Q29" s="71"/>
      <c r="R29" s="71"/>
      <c r="S29" s="71"/>
      <c r="T29" s="71"/>
      <c r="U29" s="71"/>
      <c r="V29" s="71"/>
      <c r="W29" s="446"/>
      <c r="X29" s="73"/>
      <c r="Z29" s="229">
        <v>1849902134077</v>
      </c>
      <c r="AA29" s="230" t="s">
        <v>117</v>
      </c>
    </row>
    <row r="30" spans="1:27" s="40" customFormat="1" ht="16.350000000000001" customHeight="1" x14ac:dyDescent="0.5">
      <c r="A30" s="120">
        <v>24</v>
      </c>
      <c r="B30" s="577">
        <v>43049</v>
      </c>
      <c r="C30" s="163" t="s">
        <v>75</v>
      </c>
      <c r="D30" s="164" t="s">
        <v>883</v>
      </c>
      <c r="E30" s="165" t="s">
        <v>884</v>
      </c>
      <c r="F30" s="690" t="s">
        <v>90</v>
      </c>
      <c r="G30" s="168" t="s">
        <v>15</v>
      </c>
      <c r="H30" s="280"/>
      <c r="I30" s="80"/>
      <c r="J30" s="80"/>
      <c r="K30" s="80"/>
      <c r="L30" s="80"/>
      <c r="M30" s="80"/>
      <c r="N30" s="80"/>
      <c r="O30" s="71"/>
      <c r="P30" s="71"/>
      <c r="Q30" s="71"/>
      <c r="R30" s="71"/>
      <c r="S30" s="71"/>
      <c r="T30" s="71"/>
      <c r="U30" s="71"/>
      <c r="V30" s="71"/>
      <c r="W30" s="446"/>
      <c r="X30" s="73"/>
      <c r="Z30" s="229">
        <v>1849902116567</v>
      </c>
      <c r="AA30" s="230" t="s">
        <v>117</v>
      </c>
    </row>
    <row r="31" spans="1:27" s="40" customFormat="1" ht="15.95" customHeight="1" x14ac:dyDescent="0.5">
      <c r="A31" s="246">
        <v>25</v>
      </c>
      <c r="B31" s="579">
        <v>43137</v>
      </c>
      <c r="C31" s="148" t="s">
        <v>75</v>
      </c>
      <c r="D31" s="149" t="s">
        <v>885</v>
      </c>
      <c r="E31" s="150" t="s">
        <v>886</v>
      </c>
      <c r="F31" s="691" t="s">
        <v>84</v>
      </c>
      <c r="G31" s="153" t="s">
        <v>16</v>
      </c>
      <c r="H31" s="292"/>
      <c r="I31" s="101"/>
      <c r="J31" s="101"/>
      <c r="K31" s="101"/>
      <c r="L31" s="101"/>
      <c r="M31" s="101"/>
      <c r="N31" s="101"/>
      <c r="O31" s="102"/>
      <c r="P31" s="102"/>
      <c r="Q31" s="102"/>
      <c r="R31" s="102"/>
      <c r="S31" s="102"/>
      <c r="T31" s="102"/>
      <c r="U31" s="102"/>
      <c r="V31" s="102"/>
      <c r="W31" s="456"/>
      <c r="X31" s="104"/>
      <c r="Z31" s="229">
        <v>1849902115978</v>
      </c>
      <c r="AA31" s="230" t="s">
        <v>117</v>
      </c>
    </row>
    <row r="32" spans="1:27" s="40" customFormat="1" ht="16.350000000000001" customHeight="1" x14ac:dyDescent="0.5">
      <c r="A32" s="257">
        <v>26</v>
      </c>
      <c r="B32" s="603">
        <v>43144</v>
      </c>
      <c r="C32" s="155" t="s">
        <v>75</v>
      </c>
      <c r="D32" s="156" t="s">
        <v>887</v>
      </c>
      <c r="E32" s="157" t="s">
        <v>888</v>
      </c>
      <c r="F32" s="692" t="s">
        <v>84</v>
      </c>
      <c r="G32" s="686" t="s">
        <v>17</v>
      </c>
      <c r="H32" s="274"/>
      <c r="I32" s="275"/>
      <c r="J32" s="275"/>
      <c r="K32" s="275"/>
      <c r="L32" s="275"/>
      <c r="M32" s="275"/>
      <c r="N32" s="275"/>
      <c r="O32" s="276"/>
      <c r="P32" s="276"/>
      <c r="Q32" s="276"/>
      <c r="R32" s="276"/>
      <c r="S32" s="276"/>
      <c r="T32" s="276"/>
      <c r="U32" s="276"/>
      <c r="V32" s="276"/>
      <c r="W32" s="445"/>
      <c r="X32" s="58"/>
      <c r="Z32" s="229">
        <v>1849902121536</v>
      </c>
      <c r="AA32" s="230" t="s">
        <v>117</v>
      </c>
    </row>
    <row r="33" spans="1:27" s="40" customFormat="1" ht="16.350000000000001" customHeight="1" x14ac:dyDescent="0.5">
      <c r="A33" s="120">
        <v>27</v>
      </c>
      <c r="B33" s="278">
        <v>43885</v>
      </c>
      <c r="C33" s="163" t="s">
        <v>75</v>
      </c>
      <c r="D33" s="164" t="s">
        <v>889</v>
      </c>
      <c r="E33" s="165" t="s">
        <v>890</v>
      </c>
      <c r="F33" s="694" t="s">
        <v>84</v>
      </c>
      <c r="G33" s="168" t="s">
        <v>13</v>
      </c>
      <c r="H33" s="244"/>
      <c r="I33" s="245"/>
      <c r="J33" s="245"/>
      <c r="K33" s="245"/>
      <c r="L33" s="80"/>
      <c r="M33" s="80"/>
      <c r="N33" s="80"/>
      <c r="O33" s="71"/>
      <c r="P33" s="71"/>
      <c r="Q33" s="71"/>
      <c r="R33" s="71"/>
      <c r="S33" s="71"/>
      <c r="T33" s="71"/>
      <c r="U33" s="71"/>
      <c r="V33" s="71"/>
      <c r="W33" s="446"/>
      <c r="X33" s="73"/>
      <c r="Z33" s="229">
        <v>1849902172271</v>
      </c>
      <c r="AA33" s="230" t="s">
        <v>117</v>
      </c>
    </row>
    <row r="34" spans="1:27" s="40" customFormat="1" ht="16.350000000000001" customHeight="1" x14ac:dyDescent="0.5">
      <c r="A34" s="359">
        <v>28</v>
      </c>
      <c r="B34" s="281">
        <v>45087</v>
      </c>
      <c r="C34" s="282" t="s">
        <v>75</v>
      </c>
      <c r="D34" s="283" t="s">
        <v>891</v>
      </c>
      <c r="E34" s="284" t="s">
        <v>892</v>
      </c>
      <c r="F34" s="515" t="s">
        <v>91</v>
      </c>
      <c r="G34" s="359" t="s">
        <v>14</v>
      </c>
      <c r="H34" s="615"/>
      <c r="I34" s="616"/>
      <c r="J34" s="616"/>
      <c r="K34" s="616"/>
      <c r="L34" s="617"/>
      <c r="M34" s="617"/>
      <c r="N34" s="617"/>
      <c r="O34" s="618"/>
      <c r="P34" s="618"/>
      <c r="Q34" s="618"/>
      <c r="R34" s="618"/>
      <c r="S34" s="618"/>
      <c r="T34" s="618"/>
      <c r="U34" s="618"/>
      <c r="V34" s="618"/>
      <c r="W34" s="453"/>
      <c r="X34" s="619"/>
      <c r="Y34" s="287"/>
      <c r="Z34" s="286">
        <v>1849902159398</v>
      </c>
      <c r="AA34" s="287" t="s">
        <v>122</v>
      </c>
    </row>
    <row r="35" spans="1:27" s="40" customFormat="1" ht="16.350000000000001" customHeight="1" x14ac:dyDescent="0.5">
      <c r="A35" s="359">
        <v>29</v>
      </c>
      <c r="B35" s="281">
        <v>45088</v>
      </c>
      <c r="C35" s="282" t="s">
        <v>75</v>
      </c>
      <c r="D35" s="283" t="s">
        <v>893</v>
      </c>
      <c r="E35" s="284" t="s">
        <v>894</v>
      </c>
      <c r="F35" s="513" t="s">
        <v>90</v>
      </c>
      <c r="G35" s="359" t="s">
        <v>15</v>
      </c>
      <c r="H35" s="622"/>
      <c r="I35" s="617"/>
      <c r="J35" s="617"/>
      <c r="K35" s="617"/>
      <c r="L35" s="616"/>
      <c r="M35" s="616"/>
      <c r="N35" s="616"/>
      <c r="O35" s="618"/>
      <c r="P35" s="618"/>
      <c r="Q35" s="618"/>
      <c r="R35" s="618"/>
      <c r="S35" s="618"/>
      <c r="T35" s="618"/>
      <c r="U35" s="618"/>
      <c r="V35" s="618"/>
      <c r="W35" s="453"/>
      <c r="X35" s="619"/>
      <c r="Y35" s="287"/>
      <c r="Z35" s="286">
        <v>1849902115170</v>
      </c>
      <c r="AA35" s="287" t="s">
        <v>122</v>
      </c>
    </row>
    <row r="36" spans="1:27" s="40" customFormat="1" ht="15.95" customHeight="1" x14ac:dyDescent="0.5">
      <c r="A36" s="347">
        <v>30</v>
      </c>
      <c r="B36" s="288">
        <v>45089</v>
      </c>
      <c r="C36" s="289" t="s">
        <v>75</v>
      </c>
      <c r="D36" s="290" t="s">
        <v>604</v>
      </c>
      <c r="E36" s="291" t="s">
        <v>895</v>
      </c>
      <c r="F36" s="516" t="s">
        <v>90</v>
      </c>
      <c r="G36" s="347" t="s">
        <v>16</v>
      </c>
      <c r="H36" s="661"/>
      <c r="I36" s="612"/>
      <c r="J36" s="612"/>
      <c r="K36" s="612"/>
      <c r="L36" s="610"/>
      <c r="M36" s="610"/>
      <c r="N36" s="610"/>
      <c r="O36" s="611"/>
      <c r="P36" s="611"/>
      <c r="Q36" s="611"/>
      <c r="R36" s="611"/>
      <c r="S36" s="611"/>
      <c r="T36" s="611"/>
      <c r="U36" s="611"/>
      <c r="V36" s="611"/>
      <c r="W36" s="455"/>
      <c r="X36" s="613"/>
      <c r="Y36" s="287"/>
      <c r="Z36" s="286">
        <v>1849902120530</v>
      </c>
      <c r="AA36" s="287" t="s">
        <v>122</v>
      </c>
    </row>
    <row r="37" spans="1:27" s="40" customFormat="1" ht="16.350000000000001" customHeight="1" x14ac:dyDescent="0.5">
      <c r="A37" s="352">
        <v>31</v>
      </c>
      <c r="B37" s="424">
        <v>45090</v>
      </c>
      <c r="C37" s="294" t="s">
        <v>75</v>
      </c>
      <c r="D37" s="295" t="s">
        <v>896</v>
      </c>
      <c r="E37" s="296" t="s">
        <v>897</v>
      </c>
      <c r="F37" s="517" t="s">
        <v>90</v>
      </c>
      <c r="G37" s="496" t="s">
        <v>17</v>
      </c>
      <c r="H37" s="624"/>
      <c r="I37" s="625"/>
      <c r="J37" s="625"/>
      <c r="K37" s="625"/>
      <c r="L37" s="625"/>
      <c r="M37" s="625"/>
      <c r="N37" s="625"/>
      <c r="O37" s="626"/>
      <c r="P37" s="626"/>
      <c r="Q37" s="626"/>
      <c r="R37" s="626"/>
      <c r="S37" s="626"/>
      <c r="T37" s="626"/>
      <c r="U37" s="626"/>
      <c r="V37" s="626"/>
      <c r="W37" s="740"/>
      <c r="X37" s="358"/>
      <c r="Y37" s="287"/>
      <c r="Z37" s="286">
        <v>1800901411362</v>
      </c>
      <c r="AA37" s="287" t="s">
        <v>122</v>
      </c>
    </row>
    <row r="38" spans="1:27" s="40" customFormat="1" ht="16.350000000000001" customHeight="1" x14ac:dyDescent="0.5">
      <c r="A38" s="359">
        <v>32</v>
      </c>
      <c r="B38" s="281">
        <v>45091</v>
      </c>
      <c r="C38" s="282" t="s">
        <v>75</v>
      </c>
      <c r="D38" s="283" t="s">
        <v>898</v>
      </c>
      <c r="E38" s="284" t="s">
        <v>899</v>
      </c>
      <c r="F38" s="513" t="s">
        <v>90</v>
      </c>
      <c r="G38" s="359" t="s">
        <v>13</v>
      </c>
      <c r="H38" s="622"/>
      <c r="I38" s="617"/>
      <c r="J38" s="617"/>
      <c r="K38" s="617"/>
      <c r="L38" s="617"/>
      <c r="M38" s="617"/>
      <c r="N38" s="617"/>
      <c r="O38" s="618"/>
      <c r="P38" s="618"/>
      <c r="Q38" s="618"/>
      <c r="R38" s="618"/>
      <c r="S38" s="618"/>
      <c r="T38" s="618"/>
      <c r="U38" s="618"/>
      <c r="V38" s="618"/>
      <c r="W38" s="453"/>
      <c r="X38" s="619"/>
      <c r="Y38" s="287"/>
      <c r="Z38" s="286">
        <v>1849902155660</v>
      </c>
      <c r="AA38" s="287" t="s">
        <v>123</v>
      </c>
    </row>
    <row r="39" spans="1:27" s="40" customFormat="1" ht="16.350000000000001" customHeight="1" x14ac:dyDescent="0.5">
      <c r="A39" s="359">
        <v>33</v>
      </c>
      <c r="B39" s="281">
        <v>45092</v>
      </c>
      <c r="C39" s="282" t="s">
        <v>75</v>
      </c>
      <c r="D39" s="283" t="s">
        <v>900</v>
      </c>
      <c r="E39" s="284" t="s">
        <v>901</v>
      </c>
      <c r="F39" s="513" t="s">
        <v>91</v>
      </c>
      <c r="G39" s="359" t="s">
        <v>14</v>
      </c>
      <c r="H39" s="622"/>
      <c r="I39" s="617"/>
      <c r="J39" s="617"/>
      <c r="K39" s="617"/>
      <c r="L39" s="617"/>
      <c r="M39" s="617"/>
      <c r="N39" s="617"/>
      <c r="O39" s="618"/>
      <c r="P39" s="618"/>
      <c r="Q39" s="618"/>
      <c r="R39" s="618"/>
      <c r="S39" s="618"/>
      <c r="T39" s="618"/>
      <c r="U39" s="618"/>
      <c r="V39" s="618"/>
      <c r="W39" s="453"/>
      <c r="X39" s="619"/>
      <c r="Y39" s="287"/>
      <c r="Z39" s="286">
        <v>1849902104135</v>
      </c>
      <c r="AA39" s="287" t="s">
        <v>123</v>
      </c>
    </row>
    <row r="40" spans="1:27" s="40" customFormat="1" ht="16.350000000000001" customHeight="1" x14ac:dyDescent="0.5">
      <c r="A40" s="359">
        <v>34</v>
      </c>
      <c r="B40" s="281">
        <v>45093</v>
      </c>
      <c r="C40" s="282" t="s">
        <v>75</v>
      </c>
      <c r="D40" s="283" t="s">
        <v>902</v>
      </c>
      <c r="E40" s="284" t="s">
        <v>903</v>
      </c>
      <c r="F40" s="513" t="s">
        <v>91</v>
      </c>
      <c r="G40" s="359" t="s">
        <v>15</v>
      </c>
      <c r="H40" s="622"/>
      <c r="I40" s="617"/>
      <c r="J40" s="617"/>
      <c r="K40" s="617"/>
      <c r="L40" s="617"/>
      <c r="M40" s="617"/>
      <c r="N40" s="617"/>
      <c r="O40" s="618"/>
      <c r="P40" s="618"/>
      <c r="Q40" s="618"/>
      <c r="R40" s="618"/>
      <c r="S40" s="618"/>
      <c r="T40" s="618"/>
      <c r="U40" s="618"/>
      <c r="V40" s="618"/>
      <c r="W40" s="453"/>
      <c r="X40" s="619"/>
      <c r="Y40" s="287"/>
      <c r="Z40" s="286">
        <v>1305300059515</v>
      </c>
      <c r="AA40" s="287" t="s">
        <v>908</v>
      </c>
    </row>
    <row r="41" spans="1:27" s="40" customFormat="1" ht="16.350000000000001" customHeight="1" x14ac:dyDescent="0.5">
      <c r="A41" s="347">
        <v>35</v>
      </c>
      <c r="B41" s="288">
        <v>45094</v>
      </c>
      <c r="C41" s="289" t="s">
        <v>75</v>
      </c>
      <c r="D41" s="290" t="s">
        <v>904</v>
      </c>
      <c r="E41" s="291" t="s">
        <v>905</v>
      </c>
      <c r="F41" s="514" t="s">
        <v>90</v>
      </c>
      <c r="G41" s="347" t="s">
        <v>16</v>
      </c>
      <c r="H41" s="609"/>
      <c r="I41" s="610"/>
      <c r="J41" s="610"/>
      <c r="K41" s="610"/>
      <c r="L41" s="610"/>
      <c r="M41" s="610"/>
      <c r="N41" s="610"/>
      <c r="O41" s="611"/>
      <c r="P41" s="611"/>
      <c r="Q41" s="611"/>
      <c r="R41" s="611"/>
      <c r="S41" s="611"/>
      <c r="T41" s="611"/>
      <c r="U41" s="611"/>
      <c r="V41" s="611"/>
      <c r="W41" s="455"/>
      <c r="X41" s="631"/>
      <c r="Y41" s="287"/>
      <c r="Z41" s="286">
        <v>1849902135952</v>
      </c>
      <c r="AA41" s="287" t="s">
        <v>122</v>
      </c>
    </row>
    <row r="42" spans="1:27" s="40" customFormat="1" ht="16.350000000000001" customHeight="1" x14ac:dyDescent="0.5">
      <c r="A42" s="375">
        <v>36</v>
      </c>
      <c r="B42" s="518">
        <v>45095</v>
      </c>
      <c r="C42" s="372" t="s">
        <v>75</v>
      </c>
      <c r="D42" s="373" t="s">
        <v>906</v>
      </c>
      <c r="E42" s="374" t="s">
        <v>907</v>
      </c>
      <c r="F42" s="519" t="s">
        <v>91</v>
      </c>
      <c r="G42" s="520" t="s">
        <v>17</v>
      </c>
      <c r="H42" s="634"/>
      <c r="I42" s="634"/>
      <c r="J42" s="634"/>
      <c r="K42" s="634"/>
      <c r="L42" s="634"/>
      <c r="M42" s="634"/>
      <c r="N42" s="634"/>
      <c r="O42" s="635"/>
      <c r="P42" s="635"/>
      <c r="Q42" s="635"/>
      <c r="R42" s="635"/>
      <c r="S42" s="635"/>
      <c r="T42" s="635"/>
      <c r="U42" s="635"/>
      <c r="V42" s="635"/>
      <c r="W42" s="741"/>
      <c r="X42" s="637"/>
      <c r="Y42" s="287"/>
      <c r="Z42" s="286">
        <v>1849902135634</v>
      </c>
      <c r="AA42" s="287" t="s">
        <v>123</v>
      </c>
    </row>
    <row r="43" spans="1:27" s="40" customFormat="1" ht="6" customHeight="1" x14ac:dyDescent="0.5">
      <c r="A43" s="180"/>
      <c r="B43" s="483"/>
      <c r="C43" s="180"/>
      <c r="D43" s="181"/>
      <c r="E43" s="178"/>
      <c r="F43" s="521"/>
      <c r="G43" s="180"/>
      <c r="H43" s="180"/>
      <c r="I43" s="180"/>
      <c r="J43" s="180"/>
      <c r="K43" s="180"/>
      <c r="L43" s="180"/>
      <c r="M43" s="180"/>
      <c r="N43" s="180"/>
      <c r="O43" s="178"/>
      <c r="P43" s="178"/>
      <c r="Q43" s="178"/>
      <c r="R43" s="178"/>
      <c r="S43" s="178"/>
      <c r="T43" s="178"/>
      <c r="U43" s="178"/>
      <c r="V43" s="178"/>
      <c r="W43" s="319"/>
      <c r="X43" s="320"/>
      <c r="Z43" s="206"/>
    </row>
    <row r="44" spans="1:27" s="40" customFormat="1" ht="16.350000000000001" customHeight="1" x14ac:dyDescent="0.5">
      <c r="A44" s="178"/>
      <c r="B44" s="484" t="s">
        <v>24</v>
      </c>
      <c r="C44" s="180"/>
      <c r="D44" s="180">
        <f>G44+M44</f>
        <v>36</v>
      </c>
      <c r="E44" s="181" t="s">
        <v>6</v>
      </c>
      <c r="F44" s="40" t="s">
        <v>11</v>
      </c>
      <c r="G44" s="180">
        <f>COUNTIF($C$7:$C$42,"ช")</f>
        <v>10</v>
      </c>
      <c r="H44" s="180"/>
      <c r="I44" s="183" t="s">
        <v>8</v>
      </c>
      <c r="J44" s="182"/>
      <c r="K44" s="182" t="s">
        <v>7</v>
      </c>
      <c r="L44" s="182"/>
      <c r="M44" s="180">
        <f>COUNTIF($C$7:$C$42,"ญ")</f>
        <v>26</v>
      </c>
      <c r="O44" s="183" t="s">
        <v>8</v>
      </c>
      <c r="W44" s="178"/>
      <c r="X44" s="178"/>
      <c r="Z44" s="206"/>
    </row>
    <row r="45" spans="1:27" s="40" customFormat="1" ht="16.5" hidden="1" customHeight="1" x14ac:dyDescent="0.5">
      <c r="A45" s="184"/>
      <c r="B45" s="485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Z45" s="206"/>
    </row>
    <row r="46" spans="1:27" ht="15" hidden="1" customHeight="1" x14ac:dyDescent="0.5">
      <c r="A46" s="184"/>
      <c r="B46" s="485"/>
      <c r="C46" s="429"/>
      <c r="D46" s="111" t="s">
        <v>13</v>
      </c>
      <c r="E46" s="111">
        <f>COUNTIF($G$7:$G$42,"แดง")</f>
        <v>7</v>
      </c>
      <c r="G46" s="184" t="s">
        <v>84</v>
      </c>
      <c r="H46" s="184"/>
      <c r="I46" s="111">
        <f>COUNTIF($F$7:$F$42,"อังกฤษ")</f>
        <v>5</v>
      </c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</row>
    <row r="47" spans="1:27" ht="15" hidden="1" customHeight="1" x14ac:dyDescent="0.5">
      <c r="A47" s="184"/>
      <c r="B47" s="485"/>
      <c r="C47" s="429"/>
      <c r="D47" s="111" t="s">
        <v>14</v>
      </c>
      <c r="E47" s="111">
        <f>COUNTIF($G$7:$G$42,"เหลือง")</f>
        <v>7</v>
      </c>
      <c r="G47" s="184" t="s">
        <v>91</v>
      </c>
      <c r="H47" s="184"/>
      <c r="I47" s="111">
        <f>COUNTIF($F$7:$F$42,"ฝรั่งเศส")</f>
        <v>12</v>
      </c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</row>
    <row r="48" spans="1:27" ht="15" hidden="1" customHeight="1" x14ac:dyDescent="0.5">
      <c r="A48" s="184"/>
      <c r="B48" s="485"/>
      <c r="C48" s="429"/>
      <c r="D48" s="111" t="s">
        <v>15</v>
      </c>
      <c r="E48" s="111">
        <f>COUNTIF($G$7:$G$42,"น้ำเงิน")</f>
        <v>7</v>
      </c>
      <c r="G48" s="184" t="s">
        <v>90</v>
      </c>
      <c r="H48" s="184"/>
      <c r="I48" s="111">
        <f>COUNTIF($F$7:$F$42,"จีน")</f>
        <v>14</v>
      </c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</row>
    <row r="49" spans="1:24" ht="15" hidden="1" customHeight="1" x14ac:dyDescent="0.5">
      <c r="A49" s="184"/>
      <c r="B49" s="485"/>
      <c r="C49" s="429"/>
      <c r="D49" s="111" t="s">
        <v>16</v>
      </c>
      <c r="E49" s="111">
        <f>COUNTIF($G$7:$G$42,"ม่วง")</f>
        <v>7</v>
      </c>
      <c r="G49" s="184" t="s">
        <v>92</v>
      </c>
      <c r="H49" s="184"/>
      <c r="I49" s="111">
        <f>COUNTIF($F$7:$F$42,"ญี่ปุ่น")</f>
        <v>5</v>
      </c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</row>
    <row r="50" spans="1:24" ht="15" hidden="1" customHeight="1" x14ac:dyDescent="0.5">
      <c r="A50" s="184"/>
      <c r="B50" s="485"/>
      <c r="C50" s="429"/>
      <c r="D50" s="111" t="s">
        <v>17</v>
      </c>
      <c r="E50" s="111">
        <f>COUNTIF($G$7:$G$42,"ฟ้า")</f>
        <v>8</v>
      </c>
      <c r="G50" s="511" t="s">
        <v>5</v>
      </c>
      <c r="H50" s="511"/>
      <c r="I50" s="430">
        <f>SUM(I46:I49)</f>
        <v>36</v>
      </c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</row>
    <row r="51" spans="1:24" ht="15" hidden="1" customHeight="1" x14ac:dyDescent="0.5">
      <c r="A51" s="184"/>
      <c r="B51" s="485"/>
      <c r="C51" s="429"/>
      <c r="D51" s="430" t="s">
        <v>5</v>
      </c>
      <c r="E51" s="430">
        <f>SUM(E46:E50)</f>
        <v>36</v>
      </c>
      <c r="G51" s="184"/>
      <c r="H51" s="184"/>
      <c r="I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</row>
    <row r="54" spans="1:24" ht="15" customHeight="1" x14ac:dyDescent="0.5">
      <c r="C54" s="442"/>
      <c r="D54" s="40"/>
      <c r="E54" s="40"/>
    </row>
  </sheetData>
  <mergeCells count="8">
    <mergeCell ref="V4:W4"/>
    <mergeCell ref="A5:A6"/>
    <mergeCell ref="B5:B6"/>
    <mergeCell ref="C5:C6"/>
    <mergeCell ref="D5:D6"/>
    <mergeCell ref="E5:E6"/>
    <mergeCell ref="F5:F6"/>
    <mergeCell ref="G5:G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D8B6E-AF02-4804-A09B-A5005C029232}">
  <dimension ref="A1:AB58"/>
  <sheetViews>
    <sheetView tabSelected="1" topLeftCell="A22" zoomScale="150" zoomScaleNormal="150" workbookViewId="0">
      <selection activeCell="AH37" sqref="AH37"/>
    </sheetView>
  </sheetViews>
  <sheetFormatPr defaultColWidth="9.140625" defaultRowHeight="15" customHeight="1" x14ac:dyDescent="0.5"/>
  <cols>
    <col min="1" max="1" width="4.85546875" style="25" customWidth="1"/>
    <col min="2" max="2" width="9.85546875" style="487" customWidth="1"/>
    <col min="3" max="3" width="3.140625" style="184" customWidth="1"/>
    <col min="4" max="4" width="9.42578125" style="433" customWidth="1"/>
    <col min="5" max="5" width="11" style="433" customWidth="1"/>
    <col min="6" max="6" width="5.140625" style="25" customWidth="1"/>
    <col min="7" max="25" width="3" style="25" customWidth="1"/>
    <col min="26" max="26" width="8.5703125" style="25" hidden="1" customWidth="1"/>
    <col min="27" max="27" width="22" style="198" hidden="1" customWidth="1"/>
    <col min="28" max="28" width="23.42578125" style="25" hidden="1" customWidth="1"/>
    <col min="29" max="16384" width="9.140625" style="25"/>
  </cols>
  <sheetData>
    <row r="1" spans="1:28" ht="18" customHeight="1" x14ac:dyDescent="0.5">
      <c r="B1" s="461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ม.4'!B28</f>
        <v>นายชาญณรงค์  ชูจิต</v>
      </c>
    </row>
    <row r="2" spans="1:28" ht="18" customHeight="1" x14ac:dyDescent="0.5">
      <c r="B2" s="462" t="s">
        <v>49</v>
      </c>
      <c r="C2" s="25"/>
      <c r="D2" s="35"/>
      <c r="E2" s="420" t="s">
        <v>80</v>
      </c>
      <c r="M2" s="25" t="s">
        <v>50</v>
      </c>
      <c r="R2" s="25" t="str">
        <f>'ยอด ม.4'!B29</f>
        <v xml:space="preserve">นางสาวธิดารัตน์  ทองสีนวล  </v>
      </c>
    </row>
    <row r="3" spans="1:28" s="35" customFormat="1" ht="17.25" customHeight="1" x14ac:dyDescent="0.5">
      <c r="A3" s="31" t="s">
        <v>68</v>
      </c>
      <c r="B3" s="463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463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01">
        <f>'ยอด ม.4'!F28</f>
        <v>721</v>
      </c>
      <c r="X4" s="801"/>
      <c r="AA4" s="198"/>
    </row>
    <row r="5" spans="1:28" s="40" customFormat="1" ht="18" customHeight="1" x14ac:dyDescent="0.5">
      <c r="A5" s="802" t="s">
        <v>0</v>
      </c>
      <c r="B5" s="825" t="s">
        <v>1</v>
      </c>
      <c r="C5" s="816" t="s">
        <v>2</v>
      </c>
      <c r="D5" s="818" t="s">
        <v>9</v>
      </c>
      <c r="E5" s="820" t="s">
        <v>4</v>
      </c>
      <c r="F5" s="802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03"/>
      <c r="B6" s="826"/>
      <c r="C6" s="817"/>
      <c r="D6" s="819"/>
      <c r="E6" s="821"/>
      <c r="F6" s="812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114</v>
      </c>
      <c r="AB6" s="213" t="s">
        <v>115</v>
      </c>
    </row>
    <row r="7" spans="1:28" s="40" customFormat="1" ht="16.350000000000001" customHeight="1" x14ac:dyDescent="0.5">
      <c r="A7" s="257">
        <v>1</v>
      </c>
      <c r="B7" s="674">
        <v>42946</v>
      </c>
      <c r="C7" s="217" t="s">
        <v>83</v>
      </c>
      <c r="D7" s="156" t="s">
        <v>909</v>
      </c>
      <c r="E7" s="219" t="s">
        <v>910</v>
      </c>
      <c r="F7" s="221" t="s">
        <v>13</v>
      </c>
      <c r="G7" s="464"/>
      <c r="H7" s="465"/>
      <c r="I7" s="466"/>
      <c r="J7" s="466"/>
      <c r="K7" s="466"/>
      <c r="L7" s="466"/>
      <c r="M7" s="466"/>
      <c r="N7" s="466"/>
      <c r="O7" s="466"/>
      <c r="P7" s="259"/>
      <c r="Q7" s="259"/>
      <c r="R7" s="259"/>
      <c r="S7" s="259"/>
      <c r="T7" s="259"/>
      <c r="U7" s="259"/>
      <c r="V7" s="259"/>
      <c r="W7" s="259"/>
      <c r="X7" s="258"/>
      <c r="Y7" s="260"/>
      <c r="AA7" s="229">
        <v>1209702567820</v>
      </c>
      <c r="AB7" s="230" t="s">
        <v>117</v>
      </c>
    </row>
    <row r="8" spans="1:28" s="40" customFormat="1" ht="16.350000000000001" customHeight="1" x14ac:dyDescent="0.5">
      <c r="A8" s="120">
        <v>2</v>
      </c>
      <c r="B8" s="658">
        <v>42948</v>
      </c>
      <c r="C8" s="232" t="s">
        <v>83</v>
      </c>
      <c r="D8" s="164" t="s">
        <v>429</v>
      </c>
      <c r="E8" s="234" t="s">
        <v>911</v>
      </c>
      <c r="F8" s="242" t="s">
        <v>14</v>
      </c>
      <c r="G8" s="432"/>
      <c r="H8" s="261"/>
      <c r="I8" s="240"/>
      <c r="J8" s="240"/>
      <c r="K8" s="240"/>
      <c r="L8" s="240"/>
      <c r="M8" s="240"/>
      <c r="N8" s="240"/>
      <c r="O8" s="240"/>
      <c r="P8" s="239"/>
      <c r="Q8" s="239"/>
      <c r="R8" s="239"/>
      <c r="S8" s="239"/>
      <c r="T8" s="239"/>
      <c r="U8" s="239"/>
      <c r="V8" s="239"/>
      <c r="W8" s="239"/>
      <c r="X8" s="240"/>
      <c r="Y8" s="241"/>
      <c r="AA8" s="229">
        <v>1849902133011</v>
      </c>
      <c r="AB8" s="230" t="s">
        <v>117</v>
      </c>
    </row>
    <row r="9" spans="1:28" s="40" customFormat="1" ht="16.350000000000001" customHeight="1" x14ac:dyDescent="0.5">
      <c r="A9" s="120">
        <v>3</v>
      </c>
      <c r="B9" s="658">
        <v>42951</v>
      </c>
      <c r="C9" s="232" t="s">
        <v>83</v>
      </c>
      <c r="D9" s="164" t="s">
        <v>219</v>
      </c>
      <c r="E9" s="234" t="s">
        <v>912</v>
      </c>
      <c r="F9" s="236" t="s">
        <v>15</v>
      </c>
      <c r="G9" s="397"/>
      <c r="H9" s="237"/>
      <c r="I9" s="238"/>
      <c r="J9" s="238"/>
      <c r="K9" s="238"/>
      <c r="L9" s="238"/>
      <c r="M9" s="238"/>
      <c r="N9" s="238"/>
      <c r="O9" s="238"/>
      <c r="P9" s="239"/>
      <c r="Q9" s="239"/>
      <c r="R9" s="239"/>
      <c r="S9" s="239"/>
      <c r="T9" s="239"/>
      <c r="U9" s="239"/>
      <c r="V9" s="239"/>
      <c r="W9" s="239"/>
      <c r="X9" s="240"/>
      <c r="Y9" s="241"/>
      <c r="AA9" s="229">
        <v>1849902155937</v>
      </c>
      <c r="AB9" s="230" t="s">
        <v>117</v>
      </c>
    </row>
    <row r="10" spans="1:28" s="40" customFormat="1" ht="16.350000000000001" customHeight="1" x14ac:dyDescent="0.5">
      <c r="A10" s="120">
        <v>4</v>
      </c>
      <c r="B10" s="658">
        <v>42954</v>
      </c>
      <c r="C10" s="232" t="s">
        <v>83</v>
      </c>
      <c r="D10" s="164" t="s">
        <v>913</v>
      </c>
      <c r="E10" s="234" t="s">
        <v>914</v>
      </c>
      <c r="F10" s="236" t="s">
        <v>16</v>
      </c>
      <c r="G10" s="397"/>
      <c r="H10" s="237"/>
      <c r="I10" s="238"/>
      <c r="J10" s="238"/>
      <c r="K10" s="238"/>
      <c r="L10" s="238"/>
      <c r="M10" s="238"/>
      <c r="N10" s="238"/>
      <c r="O10" s="238"/>
      <c r="P10" s="239"/>
      <c r="Q10" s="239"/>
      <c r="R10" s="239"/>
      <c r="S10" s="239"/>
      <c r="T10" s="239"/>
      <c r="U10" s="239"/>
      <c r="V10" s="239"/>
      <c r="W10" s="239"/>
      <c r="X10" s="240"/>
      <c r="Y10" s="241"/>
      <c r="AA10" s="229">
        <v>1909803448579</v>
      </c>
      <c r="AB10" s="230" t="s">
        <v>117</v>
      </c>
    </row>
    <row r="11" spans="1:28" s="40" customFormat="1" ht="16.350000000000001" customHeight="1" x14ac:dyDescent="0.5">
      <c r="A11" s="246">
        <v>5</v>
      </c>
      <c r="B11" s="675">
        <v>42964</v>
      </c>
      <c r="C11" s="248" t="s">
        <v>83</v>
      </c>
      <c r="D11" s="149" t="s">
        <v>709</v>
      </c>
      <c r="E11" s="250" t="s">
        <v>915</v>
      </c>
      <c r="F11" s="676" t="s">
        <v>17</v>
      </c>
      <c r="G11" s="392"/>
      <c r="H11" s="254"/>
      <c r="I11" s="253"/>
      <c r="J11" s="253"/>
      <c r="K11" s="253"/>
      <c r="L11" s="255"/>
      <c r="M11" s="255"/>
      <c r="N11" s="255"/>
      <c r="O11" s="255"/>
      <c r="P11" s="254"/>
      <c r="Q11" s="254"/>
      <c r="R11" s="254"/>
      <c r="S11" s="254"/>
      <c r="T11" s="254"/>
      <c r="U11" s="254"/>
      <c r="V11" s="254"/>
      <c r="W11" s="254"/>
      <c r="X11" s="255"/>
      <c r="Y11" s="256"/>
      <c r="AA11" s="229">
        <v>1560101670498</v>
      </c>
      <c r="AB11" s="230" t="s">
        <v>117</v>
      </c>
    </row>
    <row r="12" spans="1:28" s="40" customFormat="1" ht="15.95" customHeight="1" x14ac:dyDescent="0.5">
      <c r="A12" s="257">
        <v>6</v>
      </c>
      <c r="B12" s="674">
        <v>43032</v>
      </c>
      <c r="C12" s="217" t="s">
        <v>83</v>
      </c>
      <c r="D12" s="156" t="s">
        <v>918</v>
      </c>
      <c r="E12" s="219" t="s">
        <v>919</v>
      </c>
      <c r="F12" s="221" t="s">
        <v>14</v>
      </c>
      <c r="G12" s="464"/>
      <c r="H12" s="259"/>
      <c r="I12" s="466"/>
      <c r="J12" s="466"/>
      <c r="K12" s="466"/>
      <c r="L12" s="466"/>
      <c r="M12" s="466"/>
      <c r="N12" s="466"/>
      <c r="O12" s="466"/>
      <c r="P12" s="259"/>
      <c r="Q12" s="259"/>
      <c r="R12" s="259"/>
      <c r="S12" s="259"/>
      <c r="T12" s="259"/>
      <c r="U12" s="259"/>
      <c r="V12" s="259"/>
      <c r="W12" s="259"/>
      <c r="X12" s="258"/>
      <c r="Y12" s="260"/>
      <c r="AA12" s="229">
        <v>1849902141171</v>
      </c>
      <c r="AB12" s="230" t="s">
        <v>117</v>
      </c>
    </row>
    <row r="13" spans="1:28" s="40" customFormat="1" ht="16.350000000000001" customHeight="1" x14ac:dyDescent="0.5">
      <c r="A13" s="120">
        <v>7</v>
      </c>
      <c r="B13" s="658">
        <v>43033</v>
      </c>
      <c r="C13" s="232" t="s">
        <v>83</v>
      </c>
      <c r="D13" s="164" t="s">
        <v>920</v>
      </c>
      <c r="E13" s="234" t="s">
        <v>921</v>
      </c>
      <c r="F13" s="242" t="s">
        <v>15</v>
      </c>
      <c r="G13" s="397"/>
      <c r="H13" s="239"/>
      <c r="I13" s="238"/>
      <c r="J13" s="238"/>
      <c r="K13" s="238"/>
      <c r="L13" s="238"/>
      <c r="M13" s="238"/>
      <c r="N13" s="238"/>
      <c r="O13" s="238"/>
      <c r="P13" s="239"/>
      <c r="Q13" s="239"/>
      <c r="R13" s="239"/>
      <c r="S13" s="239"/>
      <c r="T13" s="239"/>
      <c r="U13" s="239"/>
      <c r="V13" s="239"/>
      <c r="W13" s="239"/>
      <c r="X13" s="240"/>
      <c r="Y13" s="241"/>
      <c r="AA13" s="229">
        <v>1849300126823</v>
      </c>
      <c r="AB13" s="230" t="s">
        <v>117</v>
      </c>
    </row>
    <row r="14" spans="1:28" s="40" customFormat="1" ht="16.350000000000001" customHeight="1" x14ac:dyDescent="0.5">
      <c r="A14" s="120">
        <v>8</v>
      </c>
      <c r="B14" s="658">
        <v>43039</v>
      </c>
      <c r="C14" s="232" t="s">
        <v>83</v>
      </c>
      <c r="D14" s="164" t="s">
        <v>1065</v>
      </c>
      <c r="E14" s="234" t="s">
        <v>1066</v>
      </c>
      <c r="F14" s="236" t="s">
        <v>16</v>
      </c>
      <c r="G14" s="432"/>
      <c r="H14" s="467"/>
      <c r="I14" s="240"/>
      <c r="J14" s="240"/>
      <c r="K14" s="240"/>
      <c r="L14" s="240"/>
      <c r="M14" s="240"/>
      <c r="N14" s="240"/>
      <c r="O14" s="240"/>
      <c r="P14" s="239"/>
      <c r="Q14" s="239"/>
      <c r="R14" s="239"/>
      <c r="S14" s="239"/>
      <c r="T14" s="239"/>
      <c r="U14" s="239"/>
      <c r="V14" s="239"/>
      <c r="W14" s="239"/>
      <c r="X14" s="240"/>
      <c r="Y14" s="241"/>
      <c r="AA14" s="229">
        <v>1849902114360</v>
      </c>
      <c r="AB14" s="230" t="s">
        <v>117</v>
      </c>
    </row>
    <row r="15" spans="1:28" s="40" customFormat="1" ht="16.350000000000001" customHeight="1" x14ac:dyDescent="0.5">
      <c r="A15" s="120">
        <v>9</v>
      </c>
      <c r="B15" s="658">
        <v>43042</v>
      </c>
      <c r="C15" s="232" t="s">
        <v>83</v>
      </c>
      <c r="D15" s="164" t="s">
        <v>639</v>
      </c>
      <c r="E15" s="234" t="s">
        <v>922</v>
      </c>
      <c r="F15" s="236" t="s">
        <v>16</v>
      </c>
      <c r="G15" s="397"/>
      <c r="H15" s="239"/>
      <c r="I15" s="238"/>
      <c r="J15" s="238"/>
      <c r="K15" s="238"/>
      <c r="L15" s="238"/>
      <c r="M15" s="238"/>
      <c r="N15" s="238"/>
      <c r="O15" s="238"/>
      <c r="P15" s="239"/>
      <c r="Q15" s="239"/>
      <c r="R15" s="239"/>
      <c r="S15" s="239"/>
      <c r="T15" s="239"/>
      <c r="U15" s="239"/>
      <c r="V15" s="239"/>
      <c r="W15" s="239"/>
      <c r="X15" s="240"/>
      <c r="Y15" s="241"/>
      <c r="AA15" s="229">
        <v>1103704455269</v>
      </c>
      <c r="AB15" s="230" t="s">
        <v>117</v>
      </c>
    </row>
    <row r="16" spans="1:28" s="40" customFormat="1" ht="15.95" customHeight="1" x14ac:dyDescent="0.5">
      <c r="A16" s="246">
        <v>10</v>
      </c>
      <c r="B16" s="675">
        <v>43070</v>
      </c>
      <c r="C16" s="248" t="s">
        <v>83</v>
      </c>
      <c r="D16" s="149" t="s">
        <v>317</v>
      </c>
      <c r="E16" s="250" t="s">
        <v>923</v>
      </c>
      <c r="F16" s="676" t="s">
        <v>17</v>
      </c>
      <c r="G16" s="392"/>
      <c r="H16" s="254"/>
      <c r="I16" s="253"/>
      <c r="J16" s="253"/>
      <c r="K16" s="253"/>
      <c r="L16" s="253"/>
      <c r="M16" s="253"/>
      <c r="N16" s="253"/>
      <c r="O16" s="253"/>
      <c r="P16" s="254"/>
      <c r="Q16" s="254"/>
      <c r="R16" s="254"/>
      <c r="S16" s="254"/>
      <c r="T16" s="254"/>
      <c r="U16" s="254"/>
      <c r="V16" s="254"/>
      <c r="W16" s="254"/>
      <c r="X16" s="255"/>
      <c r="Y16" s="256"/>
      <c r="AA16" s="229">
        <v>1849902080694</v>
      </c>
      <c r="AB16" s="230" t="s">
        <v>117</v>
      </c>
    </row>
    <row r="17" spans="1:28" s="40" customFormat="1" ht="15.95" customHeight="1" x14ac:dyDescent="0.5">
      <c r="A17" s="257">
        <v>11</v>
      </c>
      <c r="B17" s="674">
        <v>43081</v>
      </c>
      <c r="C17" s="217" t="s">
        <v>83</v>
      </c>
      <c r="D17" s="156" t="s">
        <v>924</v>
      </c>
      <c r="E17" s="219" t="s">
        <v>925</v>
      </c>
      <c r="F17" s="221" t="s">
        <v>13</v>
      </c>
      <c r="G17" s="464"/>
      <c r="H17" s="259"/>
      <c r="I17" s="466"/>
      <c r="J17" s="466"/>
      <c r="K17" s="466"/>
      <c r="L17" s="466"/>
      <c r="M17" s="466"/>
      <c r="N17" s="466"/>
      <c r="O17" s="466"/>
      <c r="P17" s="259"/>
      <c r="Q17" s="259"/>
      <c r="R17" s="259"/>
      <c r="S17" s="259"/>
      <c r="T17" s="259"/>
      <c r="U17" s="259"/>
      <c r="V17" s="259"/>
      <c r="W17" s="259"/>
      <c r="X17" s="258"/>
      <c r="Y17" s="260"/>
      <c r="AA17" s="229">
        <v>1849902108637</v>
      </c>
      <c r="AB17" s="230" t="s">
        <v>117</v>
      </c>
    </row>
    <row r="18" spans="1:28" s="40" customFormat="1" ht="16.350000000000001" customHeight="1" x14ac:dyDescent="0.5">
      <c r="A18" s="120">
        <v>12</v>
      </c>
      <c r="B18" s="658">
        <v>43086</v>
      </c>
      <c r="C18" s="232" t="s">
        <v>83</v>
      </c>
      <c r="D18" s="313" t="s">
        <v>926</v>
      </c>
      <c r="E18" s="234" t="s">
        <v>927</v>
      </c>
      <c r="F18" s="242" t="s">
        <v>15</v>
      </c>
      <c r="G18" s="397"/>
      <c r="H18" s="239"/>
      <c r="I18" s="238"/>
      <c r="J18" s="238"/>
      <c r="K18" s="238"/>
      <c r="L18" s="238"/>
      <c r="M18" s="238"/>
      <c r="N18" s="238"/>
      <c r="O18" s="238"/>
      <c r="P18" s="239"/>
      <c r="Q18" s="239"/>
      <c r="R18" s="239"/>
      <c r="S18" s="239"/>
      <c r="T18" s="239"/>
      <c r="U18" s="239"/>
      <c r="V18" s="239"/>
      <c r="W18" s="239"/>
      <c r="X18" s="240"/>
      <c r="Y18" s="241"/>
      <c r="AA18" s="229">
        <v>1101402409203</v>
      </c>
      <c r="AB18" s="230" t="s">
        <v>117</v>
      </c>
    </row>
    <row r="19" spans="1:28" s="40" customFormat="1" ht="16.350000000000001" customHeight="1" x14ac:dyDescent="0.5">
      <c r="A19" s="120">
        <v>13</v>
      </c>
      <c r="B19" s="658">
        <v>43087</v>
      </c>
      <c r="C19" s="232" t="s">
        <v>83</v>
      </c>
      <c r="D19" s="164" t="s">
        <v>928</v>
      </c>
      <c r="E19" s="234" t="s">
        <v>929</v>
      </c>
      <c r="F19" s="236" t="s">
        <v>16</v>
      </c>
      <c r="G19" s="432"/>
      <c r="H19" s="239"/>
      <c r="I19" s="240"/>
      <c r="J19" s="240"/>
      <c r="K19" s="240"/>
      <c r="L19" s="240"/>
      <c r="M19" s="240"/>
      <c r="N19" s="240"/>
      <c r="O19" s="240"/>
      <c r="P19" s="239"/>
      <c r="Q19" s="239"/>
      <c r="R19" s="239"/>
      <c r="S19" s="239"/>
      <c r="T19" s="239"/>
      <c r="U19" s="239"/>
      <c r="V19" s="239"/>
      <c r="W19" s="239"/>
      <c r="X19" s="240"/>
      <c r="Y19" s="241"/>
      <c r="AA19" s="229">
        <v>1849902121862</v>
      </c>
      <c r="AB19" s="230" t="s">
        <v>117</v>
      </c>
    </row>
    <row r="20" spans="1:28" s="40" customFormat="1" ht="16.350000000000001" customHeight="1" x14ac:dyDescent="0.5">
      <c r="A20" s="120">
        <v>14</v>
      </c>
      <c r="B20" s="658">
        <v>43114</v>
      </c>
      <c r="C20" s="232" t="s">
        <v>83</v>
      </c>
      <c r="D20" s="164" t="s">
        <v>932</v>
      </c>
      <c r="E20" s="234" t="s">
        <v>933</v>
      </c>
      <c r="F20" s="236" t="s">
        <v>17</v>
      </c>
      <c r="G20" s="397"/>
      <c r="H20" s="239"/>
      <c r="I20" s="238"/>
      <c r="J20" s="238"/>
      <c r="K20" s="238"/>
      <c r="L20" s="238"/>
      <c r="M20" s="238"/>
      <c r="N20" s="238"/>
      <c r="O20" s="238"/>
      <c r="P20" s="239"/>
      <c r="Q20" s="239"/>
      <c r="R20" s="239"/>
      <c r="S20" s="239"/>
      <c r="T20" s="239"/>
      <c r="U20" s="239"/>
      <c r="V20" s="239"/>
      <c r="W20" s="239"/>
      <c r="X20" s="240"/>
      <c r="Y20" s="241"/>
      <c r="AA20" s="229">
        <v>1841601153784</v>
      </c>
      <c r="AB20" s="230" t="s">
        <v>117</v>
      </c>
    </row>
    <row r="21" spans="1:28" s="40" customFormat="1" ht="15.95" customHeight="1" x14ac:dyDescent="0.5">
      <c r="A21" s="246">
        <v>15</v>
      </c>
      <c r="B21" s="675">
        <v>43129</v>
      </c>
      <c r="C21" s="248" t="s">
        <v>83</v>
      </c>
      <c r="D21" s="149" t="s">
        <v>934</v>
      </c>
      <c r="E21" s="250" t="s">
        <v>935</v>
      </c>
      <c r="F21" s="676" t="s">
        <v>13</v>
      </c>
      <c r="G21" s="392"/>
      <c r="H21" s="254"/>
      <c r="I21" s="253"/>
      <c r="J21" s="253"/>
      <c r="K21" s="253"/>
      <c r="L21" s="253"/>
      <c r="M21" s="253"/>
      <c r="N21" s="253"/>
      <c r="O21" s="253"/>
      <c r="P21" s="254"/>
      <c r="Q21" s="254"/>
      <c r="R21" s="254"/>
      <c r="S21" s="254"/>
      <c r="T21" s="254"/>
      <c r="U21" s="254"/>
      <c r="V21" s="254"/>
      <c r="W21" s="254"/>
      <c r="X21" s="255"/>
      <c r="Y21" s="256"/>
      <c r="AA21" s="229">
        <v>1848300013726</v>
      </c>
      <c r="AB21" s="230" t="s">
        <v>117</v>
      </c>
    </row>
    <row r="22" spans="1:28" s="40" customFormat="1" ht="15.95" customHeight="1" x14ac:dyDescent="0.5">
      <c r="A22" s="257">
        <v>16</v>
      </c>
      <c r="B22" s="674">
        <v>43131</v>
      </c>
      <c r="C22" s="217" t="s">
        <v>83</v>
      </c>
      <c r="D22" s="156" t="s">
        <v>936</v>
      </c>
      <c r="E22" s="219" t="s">
        <v>937</v>
      </c>
      <c r="F22" s="221" t="s">
        <v>14</v>
      </c>
      <c r="G22" s="464"/>
      <c r="H22" s="259"/>
      <c r="I22" s="466"/>
      <c r="J22" s="466"/>
      <c r="K22" s="466"/>
      <c r="L22" s="466"/>
      <c r="M22" s="466"/>
      <c r="N22" s="466"/>
      <c r="O22" s="466"/>
      <c r="P22" s="259"/>
      <c r="Q22" s="259"/>
      <c r="R22" s="259"/>
      <c r="S22" s="259"/>
      <c r="T22" s="259"/>
      <c r="U22" s="259"/>
      <c r="V22" s="259"/>
      <c r="W22" s="259"/>
      <c r="X22" s="258"/>
      <c r="Y22" s="260"/>
      <c r="AA22" s="229">
        <v>1849902137203</v>
      </c>
      <c r="AB22" s="230" t="s">
        <v>117</v>
      </c>
    </row>
    <row r="23" spans="1:28" s="40" customFormat="1" ht="16.350000000000001" customHeight="1" x14ac:dyDescent="0.5">
      <c r="A23" s="120">
        <v>17</v>
      </c>
      <c r="B23" s="767">
        <v>45096</v>
      </c>
      <c r="C23" s="439" t="s">
        <v>83</v>
      </c>
      <c r="D23" s="283" t="s">
        <v>938</v>
      </c>
      <c r="E23" s="441" t="s">
        <v>939</v>
      </c>
      <c r="F23" s="285" t="s">
        <v>15</v>
      </c>
      <c r="G23" s="397"/>
      <c r="H23" s="239"/>
      <c r="I23" s="238"/>
      <c r="J23" s="238"/>
      <c r="K23" s="238"/>
      <c r="L23" s="238"/>
      <c r="M23" s="238"/>
      <c r="N23" s="238"/>
      <c r="O23" s="238"/>
      <c r="P23" s="239"/>
      <c r="Q23" s="239"/>
      <c r="R23" s="239"/>
      <c r="S23" s="239"/>
      <c r="T23" s="239"/>
      <c r="U23" s="239"/>
      <c r="V23" s="239"/>
      <c r="W23" s="239"/>
      <c r="X23" s="240"/>
      <c r="Y23" s="241"/>
      <c r="AA23" s="229">
        <v>1669900653958</v>
      </c>
      <c r="AB23" s="230" t="s">
        <v>117</v>
      </c>
    </row>
    <row r="24" spans="1:28" s="40" customFormat="1" ht="16.350000000000001" customHeight="1" x14ac:dyDescent="0.5">
      <c r="A24" s="120">
        <v>18</v>
      </c>
      <c r="B24" s="767">
        <v>45097</v>
      </c>
      <c r="C24" s="439" t="s">
        <v>83</v>
      </c>
      <c r="D24" s="283" t="s">
        <v>1000</v>
      </c>
      <c r="E24" s="441" t="s">
        <v>940</v>
      </c>
      <c r="F24" s="315" t="s">
        <v>16</v>
      </c>
      <c r="G24" s="662"/>
      <c r="H24" s="665"/>
      <c r="I24" s="664"/>
      <c r="J24" s="664"/>
      <c r="K24" s="664"/>
      <c r="L24" s="663"/>
      <c r="M24" s="664"/>
      <c r="N24" s="664"/>
      <c r="O24" s="664"/>
      <c r="P24" s="665"/>
      <c r="Q24" s="665"/>
      <c r="R24" s="665"/>
      <c r="S24" s="665"/>
      <c r="T24" s="665"/>
      <c r="U24" s="665"/>
      <c r="V24" s="665"/>
      <c r="W24" s="665"/>
      <c r="X24" s="666"/>
      <c r="Y24" s="667"/>
      <c r="Z24" s="287"/>
      <c r="AA24" s="286">
        <v>1860401319785</v>
      </c>
      <c r="AB24" s="287" t="s">
        <v>977</v>
      </c>
    </row>
    <row r="25" spans="1:28" s="40" customFormat="1" ht="16.350000000000001" customHeight="1" x14ac:dyDescent="0.5">
      <c r="A25" s="120">
        <v>19</v>
      </c>
      <c r="B25" s="281">
        <v>45098</v>
      </c>
      <c r="C25" s="439" t="s">
        <v>83</v>
      </c>
      <c r="D25" s="283" t="s">
        <v>266</v>
      </c>
      <c r="E25" s="441" t="s">
        <v>941</v>
      </c>
      <c r="F25" s="315" t="s">
        <v>17</v>
      </c>
      <c r="G25" s="725"/>
      <c r="H25" s="742"/>
      <c r="I25" s="666"/>
      <c r="J25" s="666"/>
      <c r="K25" s="666"/>
      <c r="L25" s="664"/>
      <c r="M25" s="664"/>
      <c r="N25" s="664"/>
      <c r="O25" s="664"/>
      <c r="P25" s="665"/>
      <c r="Q25" s="665"/>
      <c r="R25" s="665"/>
      <c r="S25" s="665"/>
      <c r="T25" s="665"/>
      <c r="U25" s="665"/>
      <c r="V25" s="665"/>
      <c r="W25" s="665"/>
      <c r="X25" s="666"/>
      <c r="Y25" s="667"/>
      <c r="Z25" s="287"/>
      <c r="AA25" s="286">
        <v>1809902542051</v>
      </c>
      <c r="AB25" s="287" t="s">
        <v>978</v>
      </c>
    </row>
    <row r="26" spans="1:28" s="40" customFormat="1" ht="15.95" customHeight="1" x14ac:dyDescent="0.5">
      <c r="A26" s="246">
        <v>20</v>
      </c>
      <c r="B26" s="288">
        <v>45099</v>
      </c>
      <c r="C26" s="425" t="s">
        <v>83</v>
      </c>
      <c r="D26" s="290" t="s">
        <v>942</v>
      </c>
      <c r="E26" s="427" t="s">
        <v>943</v>
      </c>
      <c r="F26" s="482" t="s">
        <v>13</v>
      </c>
      <c r="G26" s="628"/>
      <c r="H26" s="708"/>
      <c r="I26" s="630"/>
      <c r="J26" s="630"/>
      <c r="K26" s="630"/>
      <c r="L26" s="630"/>
      <c r="M26" s="630"/>
      <c r="N26" s="630"/>
      <c r="O26" s="630"/>
      <c r="P26" s="708"/>
      <c r="Q26" s="708"/>
      <c r="R26" s="708"/>
      <c r="S26" s="708"/>
      <c r="T26" s="708"/>
      <c r="U26" s="708"/>
      <c r="V26" s="708"/>
      <c r="W26" s="708"/>
      <c r="X26" s="709"/>
      <c r="Y26" s="710"/>
      <c r="Z26" s="287"/>
      <c r="AA26" s="286">
        <v>1849902126899</v>
      </c>
      <c r="AB26" s="287" t="s">
        <v>119</v>
      </c>
    </row>
    <row r="27" spans="1:28" s="40" customFormat="1" ht="15.95" customHeight="1" x14ac:dyDescent="0.5">
      <c r="A27" s="257">
        <v>21</v>
      </c>
      <c r="B27" s="424">
        <v>45100</v>
      </c>
      <c r="C27" s="479" t="s">
        <v>83</v>
      </c>
      <c r="D27" s="295" t="s">
        <v>944</v>
      </c>
      <c r="E27" s="481" t="s">
        <v>945</v>
      </c>
      <c r="F27" s="297" t="s">
        <v>14</v>
      </c>
      <c r="G27" s="743"/>
      <c r="H27" s="722"/>
      <c r="I27" s="721"/>
      <c r="J27" s="721"/>
      <c r="K27" s="721"/>
      <c r="L27" s="721"/>
      <c r="M27" s="721"/>
      <c r="N27" s="721"/>
      <c r="O27" s="721"/>
      <c r="P27" s="722"/>
      <c r="Q27" s="722"/>
      <c r="R27" s="722"/>
      <c r="S27" s="722"/>
      <c r="T27" s="722"/>
      <c r="U27" s="722"/>
      <c r="V27" s="722"/>
      <c r="W27" s="722"/>
      <c r="X27" s="723"/>
      <c r="Y27" s="716"/>
      <c r="Z27" s="287"/>
      <c r="AA27" s="286">
        <v>1849902126902</v>
      </c>
      <c r="AB27" s="287" t="s">
        <v>312</v>
      </c>
    </row>
    <row r="28" spans="1:28" s="40" customFormat="1" ht="16.350000000000001" customHeight="1" x14ac:dyDescent="0.5">
      <c r="A28" s="120">
        <v>22</v>
      </c>
      <c r="B28" s="281">
        <v>45101</v>
      </c>
      <c r="C28" s="439" t="s">
        <v>83</v>
      </c>
      <c r="D28" s="283" t="s">
        <v>946</v>
      </c>
      <c r="E28" s="441" t="s">
        <v>947</v>
      </c>
      <c r="F28" s="285" t="s">
        <v>15</v>
      </c>
      <c r="G28" s="662"/>
      <c r="H28" s="665"/>
      <c r="I28" s="664"/>
      <c r="J28" s="664"/>
      <c r="K28" s="664"/>
      <c r="L28" s="664"/>
      <c r="M28" s="664"/>
      <c r="N28" s="664"/>
      <c r="O28" s="664"/>
      <c r="P28" s="665"/>
      <c r="Q28" s="665"/>
      <c r="R28" s="665"/>
      <c r="S28" s="665"/>
      <c r="T28" s="665"/>
      <c r="U28" s="665"/>
      <c r="V28" s="665"/>
      <c r="W28" s="665"/>
      <c r="X28" s="666"/>
      <c r="Y28" s="667"/>
      <c r="Z28" s="287"/>
      <c r="AA28" s="286">
        <v>1820501297406</v>
      </c>
      <c r="AB28" s="287" t="s">
        <v>120</v>
      </c>
    </row>
    <row r="29" spans="1:28" s="40" customFormat="1" ht="16.350000000000001" customHeight="1" x14ac:dyDescent="0.5">
      <c r="A29" s="120">
        <v>23</v>
      </c>
      <c r="B29" s="360">
        <v>42925</v>
      </c>
      <c r="C29" s="305" t="s">
        <v>75</v>
      </c>
      <c r="D29" s="303" t="s">
        <v>948</v>
      </c>
      <c r="E29" s="396" t="s">
        <v>949</v>
      </c>
      <c r="F29" s="756" t="s">
        <v>16</v>
      </c>
      <c r="G29" s="662"/>
      <c r="H29" s="742"/>
      <c r="I29" s="664"/>
      <c r="J29" s="664"/>
      <c r="K29" s="664"/>
      <c r="L29" s="664"/>
      <c r="M29" s="664"/>
      <c r="N29" s="664"/>
      <c r="O29" s="664"/>
      <c r="P29" s="665"/>
      <c r="Q29" s="665"/>
      <c r="R29" s="665"/>
      <c r="S29" s="665"/>
      <c r="T29" s="665"/>
      <c r="U29" s="665"/>
      <c r="V29" s="665"/>
      <c r="W29" s="665"/>
      <c r="X29" s="666"/>
      <c r="Y29" s="667"/>
      <c r="Z29" s="287"/>
      <c r="AA29" s="286">
        <v>1848300013556</v>
      </c>
      <c r="AB29" s="287" t="s">
        <v>390</v>
      </c>
    </row>
    <row r="30" spans="1:28" s="40" customFormat="1" ht="16.350000000000001" customHeight="1" x14ac:dyDescent="0.5">
      <c r="A30" s="120">
        <v>24</v>
      </c>
      <c r="B30" s="360">
        <v>42967</v>
      </c>
      <c r="C30" s="305" t="s">
        <v>75</v>
      </c>
      <c r="D30" s="303" t="s">
        <v>950</v>
      </c>
      <c r="E30" s="396" t="s">
        <v>951</v>
      </c>
      <c r="F30" s="756" t="s">
        <v>17</v>
      </c>
      <c r="G30" s="397"/>
      <c r="H30" s="237"/>
      <c r="I30" s="238"/>
      <c r="J30" s="238"/>
      <c r="K30" s="238"/>
      <c r="L30" s="238"/>
      <c r="M30" s="238"/>
      <c r="N30" s="238"/>
      <c r="O30" s="238"/>
      <c r="P30" s="239"/>
      <c r="Q30" s="239"/>
      <c r="R30" s="239"/>
      <c r="S30" s="239"/>
      <c r="T30" s="239"/>
      <c r="U30" s="239"/>
      <c r="V30" s="239"/>
      <c r="W30" s="239"/>
      <c r="X30" s="240"/>
      <c r="Y30" s="241"/>
      <c r="AA30" s="229">
        <v>1849902135375</v>
      </c>
      <c r="AB30" s="230" t="s">
        <v>117</v>
      </c>
    </row>
    <row r="31" spans="1:28" s="40" customFormat="1" ht="15.95" customHeight="1" x14ac:dyDescent="0.5">
      <c r="A31" s="246">
        <v>25</v>
      </c>
      <c r="B31" s="569">
        <v>42980</v>
      </c>
      <c r="C31" s="695" t="s">
        <v>75</v>
      </c>
      <c r="D31" s="602" t="s">
        <v>952</v>
      </c>
      <c r="E31" s="696" t="s">
        <v>953</v>
      </c>
      <c r="F31" s="676" t="s">
        <v>13</v>
      </c>
      <c r="G31" s="522"/>
      <c r="H31" s="523"/>
      <c r="I31" s="524"/>
      <c r="J31" s="524"/>
      <c r="K31" s="524"/>
      <c r="L31" s="524"/>
      <c r="M31" s="524"/>
      <c r="N31" s="524"/>
      <c r="O31" s="524"/>
      <c r="P31" s="525"/>
      <c r="Q31" s="525"/>
      <c r="R31" s="525"/>
      <c r="S31" s="525"/>
      <c r="T31" s="525"/>
      <c r="U31" s="525"/>
      <c r="V31" s="525"/>
      <c r="W31" s="525"/>
      <c r="X31" s="526"/>
      <c r="Y31" s="256"/>
      <c r="AA31" s="229">
        <v>1849902112227</v>
      </c>
      <c r="AB31" s="230" t="s">
        <v>117</v>
      </c>
    </row>
    <row r="32" spans="1:28" s="40" customFormat="1" ht="15.95" customHeight="1" x14ac:dyDescent="0.5">
      <c r="A32" s="257">
        <v>26</v>
      </c>
      <c r="B32" s="606">
        <v>43057</v>
      </c>
      <c r="C32" s="217" t="s">
        <v>75</v>
      </c>
      <c r="D32" s="156" t="s">
        <v>816</v>
      </c>
      <c r="E32" s="219" t="s">
        <v>1077</v>
      </c>
      <c r="F32" s="221" t="s">
        <v>14</v>
      </c>
      <c r="G32" s="464"/>
      <c r="H32" s="465"/>
      <c r="I32" s="466"/>
      <c r="J32" s="466"/>
      <c r="K32" s="466"/>
      <c r="L32" s="466"/>
      <c r="M32" s="466"/>
      <c r="N32" s="466"/>
      <c r="O32" s="466"/>
      <c r="P32" s="259"/>
      <c r="Q32" s="259"/>
      <c r="R32" s="259"/>
      <c r="S32" s="259"/>
      <c r="T32" s="259"/>
      <c r="U32" s="259"/>
      <c r="V32" s="259"/>
      <c r="W32" s="259"/>
      <c r="X32" s="258"/>
      <c r="Y32" s="260"/>
      <c r="AA32" s="229">
        <v>1849902129626</v>
      </c>
      <c r="AB32" s="230" t="s">
        <v>117</v>
      </c>
    </row>
    <row r="33" spans="1:28" s="40" customFormat="1" ht="16.350000000000001" customHeight="1" x14ac:dyDescent="0.5">
      <c r="A33" s="120">
        <v>27</v>
      </c>
      <c r="B33" s="278">
        <v>43063</v>
      </c>
      <c r="C33" s="232" t="s">
        <v>75</v>
      </c>
      <c r="D33" s="164" t="s">
        <v>954</v>
      </c>
      <c r="E33" s="234" t="s">
        <v>955</v>
      </c>
      <c r="F33" s="242" t="s">
        <v>15</v>
      </c>
      <c r="G33" s="432"/>
      <c r="H33" s="261"/>
      <c r="I33" s="240"/>
      <c r="J33" s="240"/>
      <c r="K33" s="240"/>
      <c r="L33" s="238"/>
      <c r="M33" s="238"/>
      <c r="N33" s="238"/>
      <c r="O33" s="238"/>
      <c r="P33" s="239"/>
      <c r="Q33" s="239"/>
      <c r="R33" s="239"/>
      <c r="S33" s="239"/>
      <c r="T33" s="239"/>
      <c r="U33" s="239"/>
      <c r="V33" s="239"/>
      <c r="W33" s="239"/>
      <c r="X33" s="240"/>
      <c r="Y33" s="241"/>
      <c r="AA33" s="229">
        <v>1849902093851</v>
      </c>
      <c r="AB33" s="230" t="s">
        <v>117</v>
      </c>
    </row>
    <row r="34" spans="1:28" s="40" customFormat="1" ht="16.350000000000001" customHeight="1" x14ac:dyDescent="0.5">
      <c r="A34" s="120">
        <v>28</v>
      </c>
      <c r="B34" s="678">
        <v>43067</v>
      </c>
      <c r="C34" s="232" t="s">
        <v>75</v>
      </c>
      <c r="D34" s="164" t="s">
        <v>956</v>
      </c>
      <c r="E34" s="234" t="s">
        <v>957</v>
      </c>
      <c r="F34" s="236" t="s">
        <v>16</v>
      </c>
      <c r="G34" s="397"/>
      <c r="H34" s="237"/>
      <c r="I34" s="238"/>
      <c r="J34" s="238"/>
      <c r="K34" s="238"/>
      <c r="L34" s="238"/>
      <c r="M34" s="238"/>
      <c r="N34" s="238"/>
      <c r="O34" s="238"/>
      <c r="P34" s="239"/>
      <c r="Q34" s="239"/>
      <c r="R34" s="239"/>
      <c r="S34" s="239"/>
      <c r="T34" s="239"/>
      <c r="U34" s="239"/>
      <c r="V34" s="239"/>
      <c r="W34" s="239"/>
      <c r="X34" s="240"/>
      <c r="Y34" s="241"/>
      <c r="AA34" s="229">
        <v>1849902067027</v>
      </c>
      <c r="AB34" s="230" t="s">
        <v>117</v>
      </c>
    </row>
    <row r="35" spans="1:28" s="40" customFormat="1" ht="16.350000000000001" customHeight="1" x14ac:dyDescent="0.5">
      <c r="A35" s="120">
        <v>29</v>
      </c>
      <c r="B35" s="678">
        <v>43092</v>
      </c>
      <c r="C35" s="232" t="s">
        <v>75</v>
      </c>
      <c r="D35" s="164" t="s">
        <v>958</v>
      </c>
      <c r="E35" s="234" t="s">
        <v>959</v>
      </c>
      <c r="F35" s="236" t="s">
        <v>17</v>
      </c>
      <c r="G35" s="397"/>
      <c r="H35" s="237"/>
      <c r="I35" s="238"/>
      <c r="J35" s="238"/>
      <c r="K35" s="238"/>
      <c r="L35" s="238"/>
      <c r="M35" s="238"/>
      <c r="N35" s="238"/>
      <c r="O35" s="238"/>
      <c r="P35" s="239"/>
      <c r="Q35" s="239"/>
      <c r="R35" s="239"/>
      <c r="S35" s="239"/>
      <c r="T35" s="239"/>
      <c r="U35" s="239"/>
      <c r="V35" s="239"/>
      <c r="W35" s="239"/>
      <c r="X35" s="240"/>
      <c r="Y35" s="241"/>
      <c r="AA35" s="229">
        <v>1849902098887</v>
      </c>
      <c r="AB35" s="230" t="s">
        <v>117</v>
      </c>
    </row>
    <row r="36" spans="1:28" s="40" customFormat="1" ht="15.95" customHeight="1" x14ac:dyDescent="0.5">
      <c r="A36" s="246">
        <v>30</v>
      </c>
      <c r="B36" s="675">
        <v>43105</v>
      </c>
      <c r="C36" s="248" t="s">
        <v>75</v>
      </c>
      <c r="D36" s="149" t="s">
        <v>960</v>
      </c>
      <c r="E36" s="250" t="s">
        <v>961</v>
      </c>
      <c r="F36" s="676" t="s">
        <v>13</v>
      </c>
      <c r="G36" s="392"/>
      <c r="H36" s="393"/>
      <c r="I36" s="253"/>
      <c r="J36" s="253"/>
      <c r="K36" s="253"/>
      <c r="L36" s="253"/>
      <c r="M36" s="253"/>
      <c r="N36" s="253"/>
      <c r="O36" s="253"/>
      <c r="P36" s="254"/>
      <c r="Q36" s="254"/>
      <c r="R36" s="254"/>
      <c r="S36" s="254"/>
      <c r="T36" s="254"/>
      <c r="U36" s="254"/>
      <c r="V36" s="254"/>
      <c r="W36" s="254"/>
      <c r="X36" s="255"/>
      <c r="Y36" s="471"/>
      <c r="AA36" s="229">
        <v>1849902054375</v>
      </c>
      <c r="AB36" s="230" t="s">
        <v>117</v>
      </c>
    </row>
    <row r="37" spans="1:28" s="40" customFormat="1" ht="15.95" customHeight="1" x14ac:dyDescent="0.5">
      <c r="A37" s="257">
        <v>31</v>
      </c>
      <c r="B37" s="674">
        <v>43107</v>
      </c>
      <c r="C37" s="679" t="s">
        <v>75</v>
      </c>
      <c r="D37" s="170" t="s">
        <v>962</v>
      </c>
      <c r="E37" s="681" t="s">
        <v>957</v>
      </c>
      <c r="F37" s="221" t="s">
        <v>14</v>
      </c>
      <c r="G37" s="472"/>
      <c r="H37" s="477"/>
      <c r="I37" s="474"/>
      <c r="J37" s="474"/>
      <c r="K37" s="474"/>
      <c r="L37" s="474"/>
      <c r="M37" s="474"/>
      <c r="N37" s="474"/>
      <c r="O37" s="474"/>
      <c r="P37" s="473"/>
      <c r="Q37" s="473"/>
      <c r="R37" s="473"/>
      <c r="S37" s="473"/>
      <c r="T37" s="473"/>
      <c r="U37" s="473"/>
      <c r="V37" s="473"/>
      <c r="W37" s="473"/>
      <c r="X37" s="475"/>
      <c r="Y37" s="260"/>
      <c r="AA37" s="229">
        <v>1849902092081</v>
      </c>
      <c r="AB37" s="230" t="s">
        <v>117</v>
      </c>
    </row>
    <row r="38" spans="1:28" s="40" customFormat="1" ht="16.350000000000001" customHeight="1" x14ac:dyDescent="0.5">
      <c r="A38" s="120">
        <v>32</v>
      </c>
      <c r="B38" s="658">
        <v>43109</v>
      </c>
      <c r="C38" s="232" t="s">
        <v>75</v>
      </c>
      <c r="D38" s="164" t="s">
        <v>963</v>
      </c>
      <c r="E38" s="234" t="s">
        <v>964</v>
      </c>
      <c r="F38" s="242" t="s">
        <v>15</v>
      </c>
      <c r="G38" s="397"/>
      <c r="H38" s="237"/>
      <c r="I38" s="238"/>
      <c r="J38" s="238"/>
      <c r="K38" s="238"/>
      <c r="L38" s="238"/>
      <c r="M38" s="238"/>
      <c r="N38" s="238"/>
      <c r="O38" s="238"/>
      <c r="P38" s="239"/>
      <c r="Q38" s="239"/>
      <c r="R38" s="239"/>
      <c r="S38" s="239"/>
      <c r="T38" s="239"/>
      <c r="U38" s="239"/>
      <c r="V38" s="239"/>
      <c r="W38" s="239"/>
      <c r="X38" s="240"/>
      <c r="Y38" s="241"/>
      <c r="AA38" s="229">
        <v>1849902098895</v>
      </c>
      <c r="AB38" s="230" t="s">
        <v>117</v>
      </c>
    </row>
    <row r="39" spans="1:28" s="40" customFormat="1" ht="16.350000000000001" customHeight="1" x14ac:dyDescent="0.5">
      <c r="A39" s="120">
        <v>33</v>
      </c>
      <c r="B39" s="658">
        <v>45102</v>
      </c>
      <c r="C39" s="232" t="s">
        <v>75</v>
      </c>
      <c r="D39" s="164" t="s">
        <v>969</v>
      </c>
      <c r="E39" s="234" t="s">
        <v>970</v>
      </c>
      <c r="F39" s="236" t="s">
        <v>17</v>
      </c>
      <c r="G39" s="432"/>
      <c r="H39" s="261"/>
      <c r="I39" s="240"/>
      <c r="J39" s="240"/>
      <c r="K39" s="240"/>
      <c r="L39" s="238"/>
      <c r="M39" s="238"/>
      <c r="N39" s="238"/>
      <c r="O39" s="238"/>
      <c r="P39" s="239"/>
      <c r="Q39" s="239"/>
      <c r="R39" s="239"/>
      <c r="S39" s="239"/>
      <c r="T39" s="239"/>
      <c r="U39" s="239"/>
      <c r="V39" s="239"/>
      <c r="W39" s="239"/>
      <c r="X39" s="240"/>
      <c r="Y39" s="241"/>
      <c r="AA39" s="229">
        <v>1849902059351</v>
      </c>
      <c r="AB39" s="230" t="s">
        <v>117</v>
      </c>
    </row>
    <row r="40" spans="1:28" s="40" customFormat="1" ht="16.350000000000001" customHeight="1" x14ac:dyDescent="0.5">
      <c r="A40" s="120">
        <v>34</v>
      </c>
      <c r="B40" s="658">
        <v>45103</v>
      </c>
      <c r="C40" s="232" t="s">
        <v>75</v>
      </c>
      <c r="D40" s="164" t="s">
        <v>971</v>
      </c>
      <c r="E40" s="234" t="s">
        <v>972</v>
      </c>
      <c r="F40" s="236" t="s">
        <v>13</v>
      </c>
      <c r="G40" s="397"/>
      <c r="H40" s="237"/>
      <c r="I40" s="238"/>
      <c r="J40" s="238"/>
      <c r="K40" s="238"/>
      <c r="L40" s="240"/>
      <c r="M40" s="240"/>
      <c r="N40" s="240"/>
      <c r="O40" s="240"/>
      <c r="P40" s="239"/>
      <c r="Q40" s="239"/>
      <c r="R40" s="239"/>
      <c r="S40" s="239"/>
      <c r="T40" s="239"/>
      <c r="U40" s="239"/>
      <c r="V40" s="239"/>
      <c r="W40" s="239"/>
      <c r="X40" s="240"/>
      <c r="Y40" s="241"/>
      <c r="AA40" s="229">
        <v>1849902108751</v>
      </c>
      <c r="AB40" s="230" t="s">
        <v>117</v>
      </c>
    </row>
    <row r="41" spans="1:28" s="40" customFormat="1" ht="15.95" customHeight="1" x14ac:dyDescent="0.5">
      <c r="A41" s="347">
        <v>35</v>
      </c>
      <c r="B41" s="765">
        <v>45105</v>
      </c>
      <c r="C41" s="425" t="s">
        <v>75</v>
      </c>
      <c r="D41" s="766" t="s">
        <v>975</v>
      </c>
      <c r="E41" s="427" t="s">
        <v>976</v>
      </c>
      <c r="F41" s="482" t="s">
        <v>15</v>
      </c>
      <c r="G41" s="744"/>
      <c r="H41" s="629"/>
      <c r="I41" s="745"/>
      <c r="J41" s="745"/>
      <c r="K41" s="745"/>
      <c r="L41" s="745"/>
      <c r="M41" s="745"/>
      <c r="N41" s="745"/>
      <c r="O41" s="745"/>
      <c r="P41" s="746"/>
      <c r="Q41" s="746"/>
      <c r="R41" s="746"/>
      <c r="S41" s="746"/>
      <c r="T41" s="746"/>
      <c r="U41" s="746"/>
      <c r="V41" s="746"/>
      <c r="W41" s="746"/>
      <c r="X41" s="747"/>
      <c r="Y41" s="710"/>
      <c r="Z41" s="287"/>
      <c r="AA41" s="286">
        <v>1849902140069</v>
      </c>
      <c r="AB41" s="287" t="s">
        <v>393</v>
      </c>
    </row>
    <row r="42" spans="1:28" s="40" customFormat="1" ht="15.95" customHeight="1" x14ac:dyDescent="0.5">
      <c r="A42" s="352">
        <v>36</v>
      </c>
      <c r="B42" s="748">
        <v>45125</v>
      </c>
      <c r="C42" s="479" t="s">
        <v>75</v>
      </c>
      <c r="D42" s="295" t="s">
        <v>1100</v>
      </c>
      <c r="E42" s="481" t="s">
        <v>513</v>
      </c>
      <c r="F42" s="297" t="s">
        <v>14</v>
      </c>
      <c r="G42" s="786" t="s">
        <v>1097</v>
      </c>
      <c r="H42" s="749"/>
      <c r="I42" s="357"/>
      <c r="J42" s="357"/>
      <c r="K42" s="357"/>
      <c r="L42" s="355"/>
      <c r="M42" s="355"/>
      <c r="N42" s="355"/>
      <c r="O42" s="355"/>
      <c r="P42" s="356"/>
      <c r="Q42" s="356"/>
      <c r="R42" s="356"/>
      <c r="S42" s="356"/>
      <c r="T42" s="356"/>
      <c r="U42" s="356"/>
      <c r="V42" s="356"/>
      <c r="W42" s="356"/>
      <c r="X42" s="357"/>
      <c r="Y42" s="358"/>
      <c r="Z42" s="287"/>
      <c r="AA42" s="286">
        <v>1849300136934</v>
      </c>
      <c r="AB42" s="287" t="s">
        <v>123</v>
      </c>
    </row>
    <row r="43" spans="1:28" s="40" customFormat="1" ht="16.350000000000001" hidden="1" customHeight="1" x14ac:dyDescent="0.5">
      <c r="A43" s="359"/>
      <c r="B43" s="281"/>
      <c r="C43" s="439"/>
      <c r="D43" s="283"/>
      <c r="E43" s="441"/>
      <c r="F43" s="285"/>
      <c r="G43" s="662"/>
      <c r="H43" s="663"/>
      <c r="I43" s="664"/>
      <c r="J43" s="664"/>
      <c r="K43" s="664"/>
      <c r="L43" s="664"/>
      <c r="M43" s="664"/>
      <c r="N43" s="664"/>
      <c r="O43" s="664"/>
      <c r="P43" s="665"/>
      <c r="Q43" s="665"/>
      <c r="R43" s="665"/>
      <c r="S43" s="665"/>
      <c r="T43" s="665"/>
      <c r="U43" s="665"/>
      <c r="V43" s="665"/>
      <c r="W43" s="665"/>
      <c r="X43" s="666"/>
      <c r="Y43" s="667"/>
      <c r="Z43" s="287"/>
      <c r="AA43" s="286">
        <v>1849902135651</v>
      </c>
      <c r="AB43" s="287" t="s">
        <v>979</v>
      </c>
    </row>
    <row r="44" spans="1:28" s="40" customFormat="1" ht="16.350000000000001" hidden="1" customHeight="1" x14ac:dyDescent="0.5">
      <c r="A44" s="359"/>
      <c r="B44" s="281"/>
      <c r="C44" s="439"/>
      <c r="D44" s="283"/>
      <c r="E44" s="441"/>
      <c r="F44" s="315"/>
      <c r="G44" s="621"/>
      <c r="H44" s="622"/>
      <c r="I44" s="617"/>
      <c r="J44" s="617"/>
      <c r="K44" s="617"/>
      <c r="L44" s="617"/>
      <c r="M44" s="617"/>
      <c r="N44" s="617"/>
      <c r="O44" s="617"/>
      <c r="P44" s="618"/>
      <c r="Q44" s="618"/>
      <c r="R44" s="618"/>
      <c r="S44" s="618"/>
      <c r="T44" s="618"/>
      <c r="U44" s="618"/>
      <c r="V44" s="618"/>
      <c r="W44" s="618"/>
      <c r="X44" s="616"/>
      <c r="Y44" s="619"/>
      <c r="Z44" s="287"/>
      <c r="AA44" s="286">
        <v>1849902157387</v>
      </c>
      <c r="AB44" s="287" t="s">
        <v>121</v>
      </c>
    </row>
    <row r="45" spans="1:28" s="40" customFormat="1" ht="16.350000000000001" hidden="1" customHeight="1" x14ac:dyDescent="0.5">
      <c r="A45" s="359"/>
      <c r="B45" s="281"/>
      <c r="C45" s="439"/>
      <c r="D45" s="283"/>
      <c r="E45" s="441"/>
      <c r="F45" s="315"/>
      <c r="G45" s="397"/>
      <c r="H45" s="237"/>
      <c r="I45" s="238"/>
      <c r="J45" s="238"/>
      <c r="K45" s="238"/>
      <c r="L45" s="238"/>
      <c r="M45" s="238"/>
      <c r="N45" s="238"/>
      <c r="O45" s="238"/>
      <c r="P45" s="239"/>
      <c r="Q45" s="239"/>
      <c r="R45" s="239"/>
      <c r="S45" s="239"/>
      <c r="T45" s="239"/>
      <c r="U45" s="239"/>
      <c r="V45" s="239"/>
      <c r="W45" s="239"/>
      <c r="X45" s="240"/>
      <c r="Y45" s="241"/>
      <c r="AA45" s="229"/>
      <c r="AB45" s="230"/>
    </row>
    <row r="46" spans="1:28" s="40" customFormat="1" ht="15.95" hidden="1" customHeight="1" x14ac:dyDescent="0.5">
      <c r="A46" s="246"/>
      <c r="B46" s="569"/>
      <c r="C46" s="248"/>
      <c r="D46" s="149"/>
      <c r="E46" s="250"/>
      <c r="F46" s="676"/>
      <c r="G46" s="392"/>
      <c r="H46" s="393"/>
      <c r="I46" s="253"/>
      <c r="J46" s="253"/>
      <c r="K46" s="253"/>
      <c r="L46" s="253"/>
      <c r="M46" s="253"/>
      <c r="N46" s="253"/>
      <c r="O46" s="253"/>
      <c r="P46" s="254"/>
      <c r="Q46" s="254"/>
      <c r="R46" s="254"/>
      <c r="S46" s="254"/>
      <c r="T46" s="254"/>
      <c r="U46" s="254"/>
      <c r="V46" s="254"/>
      <c r="W46" s="254"/>
      <c r="X46" s="255"/>
      <c r="Y46" s="471"/>
      <c r="AA46" s="229"/>
      <c r="AB46" s="230"/>
    </row>
    <row r="47" spans="1:28" s="40" customFormat="1" ht="6" customHeight="1" x14ac:dyDescent="0.5">
      <c r="A47" s="180"/>
      <c r="B47" s="483"/>
      <c r="C47" s="180"/>
      <c r="D47" s="181"/>
      <c r="E47" s="17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19"/>
      <c r="Y47" s="320"/>
      <c r="AA47" s="206"/>
    </row>
    <row r="48" spans="1:28" s="40" customFormat="1" ht="16.350000000000001" customHeight="1" x14ac:dyDescent="0.5">
      <c r="A48" s="178"/>
      <c r="B48" s="484" t="s">
        <v>24</v>
      </c>
      <c r="C48" s="180"/>
      <c r="E48" s="180">
        <f>I48+O48</f>
        <v>36</v>
      </c>
      <c r="F48" s="181" t="s">
        <v>6</v>
      </c>
      <c r="G48" s="182" t="s">
        <v>11</v>
      </c>
      <c r="H48" s="182"/>
      <c r="I48" s="180">
        <f>COUNTIF($C$7:$C$46,"ช")</f>
        <v>22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14</v>
      </c>
      <c r="P48" s="178"/>
      <c r="Q48" s="183" t="s">
        <v>8</v>
      </c>
      <c r="X48" s="178"/>
      <c r="Y48" s="178"/>
      <c r="AA48" s="206"/>
    </row>
    <row r="49" spans="1:27" s="40" customFormat="1" ht="17.100000000000001" hidden="1" customHeight="1" x14ac:dyDescent="0.5">
      <c r="A49" s="184"/>
      <c r="B49" s="485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AA49" s="206"/>
    </row>
    <row r="50" spans="1:27" ht="15" hidden="1" customHeight="1" x14ac:dyDescent="0.5">
      <c r="A50" s="184"/>
      <c r="B50" s="486"/>
      <c r="D50" s="111" t="s">
        <v>13</v>
      </c>
      <c r="E50" s="111">
        <f>COUNTIF($F$7:$F$46,"แดง")</f>
        <v>7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spans="1:27" ht="15" hidden="1" customHeight="1" x14ac:dyDescent="0.5">
      <c r="A51" s="184"/>
      <c r="B51" s="486"/>
      <c r="D51" s="111" t="s">
        <v>14</v>
      </c>
      <c r="E51" s="111">
        <f>COUNTIF($F$7:$F$46,"เหลือง")</f>
        <v>7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spans="1:27" ht="15" hidden="1" customHeight="1" x14ac:dyDescent="0.5">
      <c r="A52" s="184"/>
      <c r="B52" s="486"/>
      <c r="D52" s="111" t="s">
        <v>15</v>
      </c>
      <c r="E52" s="111">
        <f>COUNTIF($F$7:$F$46,"น้ำเงิน")</f>
        <v>8</v>
      </c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spans="1:27" ht="15" hidden="1" customHeight="1" x14ac:dyDescent="0.5">
      <c r="A53" s="184"/>
      <c r="B53" s="486"/>
      <c r="D53" s="111" t="s">
        <v>16</v>
      </c>
      <c r="E53" s="111">
        <f>COUNTIF($F$7:$F$46,"ม่วง")</f>
        <v>7</v>
      </c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spans="1:27" ht="15" hidden="1" customHeight="1" x14ac:dyDescent="0.5">
      <c r="A54" s="184"/>
      <c r="B54" s="486"/>
      <c r="D54" s="111" t="s">
        <v>17</v>
      </c>
      <c r="E54" s="111">
        <f>COUNTIF($F$7:$F$46,"ฟ้า")</f>
        <v>7</v>
      </c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spans="1:27" ht="15" hidden="1" customHeight="1" x14ac:dyDescent="0.5">
      <c r="A55" s="184"/>
      <c r="B55" s="486"/>
      <c r="D55" s="111" t="s">
        <v>5</v>
      </c>
      <c r="E55" s="111">
        <f>SUM(E50:E54)</f>
        <v>36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8" spans="1:27" ht="15" customHeight="1" x14ac:dyDescent="0.5">
      <c r="C58" s="442"/>
      <c r="D58" s="40"/>
      <c r="E58" s="40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45"/>
  <sheetViews>
    <sheetView zoomScale="120" zoomScaleNormal="120" workbookViewId="0">
      <selection activeCell="L10" sqref="L10"/>
    </sheetView>
  </sheetViews>
  <sheetFormatPr defaultColWidth="9.140625" defaultRowHeight="15" customHeight="1" x14ac:dyDescent="0.5"/>
  <cols>
    <col min="1" max="1" width="3.5703125" style="25" customWidth="1"/>
    <col min="2" max="2" width="9.85546875" style="193" customWidth="1"/>
    <col min="3" max="3" width="3.140625" style="194" customWidth="1"/>
    <col min="4" max="4" width="9.42578125" style="195" customWidth="1"/>
    <col min="5" max="5" width="11" style="195" customWidth="1"/>
    <col min="6" max="6" width="5.85546875" style="194" customWidth="1"/>
    <col min="7" max="7" width="4.140625" style="195" customWidth="1"/>
    <col min="8" max="8" width="17" style="195" customWidth="1"/>
    <col min="9" max="9" width="5.85546875" style="25" customWidth="1"/>
    <col min="10" max="11" width="7.5703125" style="25" customWidth="1"/>
    <col min="12" max="30" width="3.5703125" style="25" customWidth="1"/>
    <col min="31" max="31" width="2.85546875" style="25" customWidth="1"/>
    <col min="32" max="16384" width="9.140625" style="25"/>
  </cols>
  <sheetData>
    <row r="1" spans="1:31" ht="18" customHeight="1" x14ac:dyDescent="0.5">
      <c r="B1" s="26" t="s">
        <v>981</v>
      </c>
      <c r="C1" s="27"/>
      <c r="D1" s="28"/>
      <c r="E1" s="29" t="str">
        <f>'4-1'!E1</f>
        <v xml:space="preserve">      ภาคเรียนที่ 2  ปีการศึกษา 2568</v>
      </c>
      <c r="F1" s="30"/>
      <c r="G1" s="31"/>
      <c r="H1" s="25"/>
      <c r="M1" s="25" t="s">
        <v>25</v>
      </c>
      <c r="R1" s="25" t="str">
        <f>'ยอด ม.4'!B30</f>
        <v>***พักการเรียน</v>
      </c>
    </row>
    <row r="2" spans="1:31" ht="18" customHeight="1" x14ac:dyDescent="0.5">
      <c r="B2" s="32" t="s">
        <v>982</v>
      </c>
      <c r="C2" s="27"/>
      <c r="D2" s="28"/>
      <c r="E2" s="29" t="s">
        <v>990</v>
      </c>
      <c r="F2" s="33"/>
      <c r="G2" s="25"/>
      <c r="H2" s="25"/>
      <c r="M2" s="25" t="s">
        <v>50</v>
      </c>
      <c r="R2" s="25" t="str">
        <f>'ยอด ม.4'!B31</f>
        <v>***นักเรียนแลกเปลี่ยน</v>
      </c>
    </row>
    <row r="3" spans="1:31" s="35" customFormat="1" ht="17.25" customHeight="1" x14ac:dyDescent="0.5">
      <c r="A3" s="34" t="s">
        <v>983</v>
      </c>
      <c r="B3" s="33"/>
      <c r="C3" s="33"/>
      <c r="D3" s="25"/>
      <c r="E3" s="25"/>
      <c r="F3" s="30"/>
      <c r="G3" s="31"/>
      <c r="H3" s="31"/>
      <c r="I3" s="31"/>
      <c r="J3" s="31"/>
      <c r="K3" s="31"/>
      <c r="L3" s="31"/>
      <c r="M3" s="31"/>
      <c r="N3" s="31"/>
      <c r="O3" s="25"/>
      <c r="P3" s="25"/>
      <c r="Q3" s="25"/>
      <c r="R3" s="31"/>
      <c r="W3" s="25"/>
      <c r="X3" s="25"/>
      <c r="Y3" s="25"/>
      <c r="Z3" s="25"/>
      <c r="AA3" s="25"/>
      <c r="AB3" s="25"/>
      <c r="AC3" s="25"/>
      <c r="AD3" s="25"/>
      <c r="AE3" s="25"/>
    </row>
    <row r="4" spans="1:31" s="35" customFormat="1" ht="17.25" customHeight="1" x14ac:dyDescent="0.5">
      <c r="A4" s="25" t="s">
        <v>51</v>
      </c>
      <c r="B4" s="33"/>
      <c r="C4" s="33"/>
      <c r="D4" s="25"/>
      <c r="E4" s="25"/>
      <c r="F4" s="30"/>
      <c r="G4" s="31"/>
      <c r="H4" s="31"/>
      <c r="I4" s="31"/>
      <c r="J4" s="31"/>
      <c r="K4" s="31"/>
      <c r="L4" s="31"/>
      <c r="M4" s="31"/>
      <c r="N4" s="31"/>
      <c r="O4" s="25"/>
      <c r="P4" s="25"/>
      <c r="Q4" s="25"/>
      <c r="R4" s="31"/>
      <c r="V4" s="36" t="s">
        <v>52</v>
      </c>
      <c r="W4" s="31"/>
      <c r="X4" s="31"/>
      <c r="Y4" s="31"/>
      <c r="Z4" s="31"/>
      <c r="AA4" s="31"/>
      <c r="AB4" s="36"/>
      <c r="AC4" s="36"/>
      <c r="AD4" s="37"/>
      <c r="AE4" s="38"/>
    </row>
    <row r="5" spans="1:31" s="40" customFormat="1" ht="18" customHeight="1" x14ac:dyDescent="0.5">
      <c r="A5" s="802" t="s">
        <v>0</v>
      </c>
      <c r="B5" s="804" t="s">
        <v>1</v>
      </c>
      <c r="C5" s="806" t="s">
        <v>2</v>
      </c>
      <c r="D5" s="808" t="s">
        <v>9</v>
      </c>
      <c r="E5" s="810" t="s">
        <v>4</v>
      </c>
      <c r="F5" s="839" t="s">
        <v>10</v>
      </c>
      <c r="G5" s="839" t="s">
        <v>0</v>
      </c>
      <c r="H5" s="841" t="s">
        <v>984</v>
      </c>
      <c r="I5" s="827" t="s">
        <v>3</v>
      </c>
      <c r="J5" s="842" t="s">
        <v>985</v>
      </c>
      <c r="K5" s="843"/>
      <c r="L5" s="832" t="s">
        <v>986</v>
      </c>
      <c r="M5" s="833"/>
      <c r="N5" s="833"/>
      <c r="O5" s="833"/>
      <c r="P5" s="833"/>
      <c r="Q5" s="833"/>
      <c r="R5" s="833"/>
      <c r="S5" s="833"/>
      <c r="T5" s="833"/>
      <c r="U5" s="833"/>
      <c r="V5" s="833"/>
      <c r="W5" s="833"/>
      <c r="X5" s="833"/>
      <c r="Y5" s="833"/>
      <c r="Z5" s="833"/>
      <c r="AA5" s="833"/>
      <c r="AB5" s="833"/>
      <c r="AC5" s="833"/>
      <c r="AD5" s="834"/>
      <c r="AE5" s="39"/>
    </row>
    <row r="6" spans="1:31" s="40" customFormat="1" ht="18" customHeight="1" x14ac:dyDescent="0.5">
      <c r="A6" s="812"/>
      <c r="B6" s="805"/>
      <c r="C6" s="829"/>
      <c r="D6" s="830"/>
      <c r="E6" s="831"/>
      <c r="F6" s="840"/>
      <c r="G6" s="840"/>
      <c r="H6" s="841"/>
      <c r="I6" s="827"/>
      <c r="J6" s="41" t="s">
        <v>987</v>
      </c>
      <c r="K6" s="42" t="s">
        <v>988</v>
      </c>
      <c r="L6" s="835"/>
      <c r="M6" s="836"/>
      <c r="N6" s="836"/>
      <c r="O6" s="836"/>
      <c r="P6" s="836"/>
      <c r="Q6" s="836"/>
      <c r="R6" s="836"/>
      <c r="S6" s="836"/>
      <c r="T6" s="836"/>
      <c r="U6" s="836"/>
      <c r="V6" s="836"/>
      <c r="W6" s="836"/>
      <c r="X6" s="836"/>
      <c r="Y6" s="836"/>
      <c r="Z6" s="836"/>
      <c r="AA6" s="836"/>
      <c r="AB6" s="836"/>
      <c r="AC6" s="836"/>
      <c r="AD6" s="837"/>
      <c r="AE6" s="39"/>
    </row>
    <row r="7" spans="1:31" s="40" customFormat="1" ht="16.350000000000001" customHeight="1" x14ac:dyDescent="0.5">
      <c r="A7" s="43">
        <v>1</v>
      </c>
      <c r="B7" s="44">
        <v>43176</v>
      </c>
      <c r="C7" s="45" t="s">
        <v>75</v>
      </c>
      <c r="D7" s="46" t="s">
        <v>967</v>
      </c>
      <c r="E7" s="47" t="s">
        <v>968</v>
      </c>
      <c r="F7" s="48" t="s">
        <v>36</v>
      </c>
      <c r="G7" s="49">
        <v>34</v>
      </c>
      <c r="H7" s="50"/>
      <c r="I7" s="51" t="s">
        <v>16</v>
      </c>
      <c r="J7" s="52" t="s">
        <v>992</v>
      </c>
      <c r="K7" s="52"/>
      <c r="L7" s="53" t="s">
        <v>1089</v>
      </c>
      <c r="M7" s="54"/>
      <c r="N7" s="54"/>
      <c r="O7" s="54"/>
      <c r="P7" s="54"/>
      <c r="Q7" s="55"/>
      <c r="R7" s="55"/>
      <c r="S7" s="55"/>
      <c r="T7" s="55"/>
      <c r="U7" s="56"/>
      <c r="V7" s="56"/>
      <c r="W7" s="56"/>
      <c r="X7" s="56"/>
      <c r="Y7" s="56"/>
      <c r="Z7" s="56"/>
      <c r="AA7" s="56"/>
      <c r="AB7" s="56"/>
      <c r="AC7" s="57"/>
      <c r="AD7" s="58"/>
    </row>
    <row r="8" spans="1:31" s="40" customFormat="1" ht="16.350000000000001" customHeight="1" x14ac:dyDescent="0.5">
      <c r="A8" s="59">
        <v>2</v>
      </c>
      <c r="B8" s="60">
        <v>43077</v>
      </c>
      <c r="C8" s="45" t="s">
        <v>83</v>
      </c>
      <c r="D8" s="61" t="s">
        <v>648</v>
      </c>
      <c r="E8" s="62" t="s">
        <v>649</v>
      </c>
      <c r="F8" s="48" t="s">
        <v>36</v>
      </c>
      <c r="G8" s="63">
        <v>12</v>
      </c>
      <c r="H8" s="64"/>
      <c r="I8" s="65" t="s">
        <v>14</v>
      </c>
      <c r="J8" s="52" t="s">
        <v>992</v>
      </c>
      <c r="K8" s="52"/>
      <c r="L8" s="67" t="s">
        <v>1090</v>
      </c>
      <c r="M8" s="68"/>
      <c r="N8" s="68"/>
      <c r="O8" s="68"/>
      <c r="P8" s="68"/>
      <c r="Q8" s="69"/>
      <c r="R8" s="69"/>
      <c r="S8" s="69"/>
      <c r="T8" s="69"/>
      <c r="U8" s="70"/>
      <c r="V8" s="70"/>
      <c r="W8" s="70"/>
      <c r="X8" s="70"/>
      <c r="Y8" s="70"/>
      <c r="Z8" s="70"/>
      <c r="AA8" s="70"/>
      <c r="AB8" s="71"/>
      <c r="AC8" s="72"/>
      <c r="AD8" s="73"/>
    </row>
    <row r="9" spans="1:31" s="40" customFormat="1" ht="16.350000000000001" customHeight="1" x14ac:dyDescent="0.5">
      <c r="A9" s="59">
        <v>3</v>
      </c>
      <c r="B9" s="700">
        <v>42956</v>
      </c>
      <c r="C9" s="232" t="s">
        <v>83</v>
      </c>
      <c r="D9" s="233" t="s">
        <v>637</v>
      </c>
      <c r="E9" s="234" t="s">
        <v>638</v>
      </c>
      <c r="F9" s="48" t="s">
        <v>36</v>
      </c>
      <c r="G9" s="76">
        <v>9</v>
      </c>
      <c r="H9" s="64"/>
      <c r="I9" s="66" t="s">
        <v>15</v>
      </c>
      <c r="J9" s="52"/>
      <c r="K9" s="52"/>
      <c r="L9" s="67" t="s">
        <v>1095</v>
      </c>
      <c r="M9" s="78"/>
      <c r="N9" s="79"/>
      <c r="O9" s="79"/>
      <c r="P9" s="79"/>
      <c r="Q9" s="80"/>
      <c r="R9" s="80"/>
      <c r="S9" s="80"/>
      <c r="T9" s="80"/>
      <c r="U9" s="71"/>
      <c r="V9" s="71"/>
      <c r="W9" s="71"/>
      <c r="X9" s="71"/>
      <c r="Y9" s="71"/>
      <c r="Z9" s="71"/>
      <c r="AA9" s="71"/>
      <c r="AB9" s="71"/>
      <c r="AC9" s="72"/>
      <c r="AD9" s="73"/>
    </row>
    <row r="10" spans="1:31" s="40" customFormat="1" ht="16.350000000000001" customHeight="1" x14ac:dyDescent="0.5">
      <c r="A10" s="81"/>
      <c r="B10" s="82"/>
      <c r="C10" s="83"/>
      <c r="D10" s="74"/>
      <c r="E10" s="75"/>
      <c r="F10" s="84"/>
      <c r="G10" s="85"/>
      <c r="H10" s="86"/>
      <c r="I10" s="87"/>
      <c r="J10" s="52"/>
      <c r="K10" s="52"/>
      <c r="L10" s="67"/>
      <c r="M10" s="78"/>
      <c r="N10" s="79"/>
      <c r="O10" s="79"/>
      <c r="P10" s="79"/>
      <c r="Q10" s="80"/>
      <c r="R10" s="80"/>
      <c r="S10" s="80"/>
      <c r="T10" s="80"/>
      <c r="U10" s="71"/>
      <c r="V10" s="71"/>
      <c r="W10" s="71"/>
      <c r="X10" s="71"/>
      <c r="Y10" s="71"/>
      <c r="Z10" s="71"/>
      <c r="AA10" s="71"/>
      <c r="AB10" s="71"/>
      <c r="AC10" s="72"/>
      <c r="AD10" s="73"/>
    </row>
    <row r="11" spans="1:31" s="40" customFormat="1" ht="16.350000000000001" customHeight="1" x14ac:dyDescent="0.5">
      <c r="A11" s="88"/>
      <c r="B11" s="89"/>
      <c r="C11" s="90"/>
      <c r="D11" s="91"/>
      <c r="E11" s="92"/>
      <c r="F11" s="93"/>
      <c r="G11" s="94"/>
      <c r="H11" s="95"/>
      <c r="I11" s="96"/>
      <c r="J11" s="97"/>
      <c r="K11" s="98"/>
      <c r="L11" s="77"/>
      <c r="M11" s="99"/>
      <c r="N11" s="100"/>
      <c r="O11" s="100"/>
      <c r="P11" s="100"/>
      <c r="Q11" s="101"/>
      <c r="R11" s="101"/>
      <c r="S11" s="101"/>
      <c r="T11" s="101"/>
      <c r="U11" s="102"/>
      <c r="V11" s="102"/>
      <c r="W11" s="102"/>
      <c r="X11" s="102"/>
      <c r="Y11" s="102"/>
      <c r="Z11" s="102"/>
      <c r="AA11" s="102"/>
      <c r="AB11" s="102"/>
      <c r="AC11" s="103"/>
      <c r="AD11" s="104"/>
    </row>
    <row r="12" spans="1:31" s="40" customFormat="1" ht="16.350000000000001" customHeight="1" x14ac:dyDescent="0.5">
      <c r="A12" s="43"/>
      <c r="B12" s="105"/>
      <c r="C12" s="106"/>
      <c r="D12" s="107"/>
      <c r="E12" s="108"/>
      <c r="F12" s="109"/>
      <c r="G12" s="110"/>
      <c r="H12" s="111"/>
      <c r="I12" s="112"/>
      <c r="J12" s="52"/>
      <c r="K12" s="43"/>
      <c r="L12" s="53"/>
      <c r="M12" s="54"/>
      <c r="N12" s="54"/>
      <c r="O12" s="54"/>
      <c r="P12" s="54"/>
      <c r="Q12" s="55"/>
      <c r="R12" s="55"/>
      <c r="S12" s="55"/>
      <c r="T12" s="55"/>
      <c r="U12" s="56"/>
      <c r="V12" s="56"/>
      <c r="W12" s="56"/>
      <c r="X12" s="56"/>
      <c r="Y12" s="56"/>
      <c r="Z12" s="56"/>
      <c r="AA12" s="56"/>
      <c r="AB12" s="56"/>
      <c r="AC12" s="57"/>
      <c r="AD12" s="58"/>
    </row>
    <row r="13" spans="1:31" s="40" customFormat="1" ht="16.350000000000001" customHeight="1" x14ac:dyDescent="0.5">
      <c r="A13" s="113"/>
      <c r="B13" s="114"/>
      <c r="C13" s="115"/>
      <c r="D13" s="116"/>
      <c r="E13" s="117"/>
      <c r="F13" s="118"/>
      <c r="G13" s="118"/>
      <c r="H13" s="118"/>
      <c r="I13" s="119"/>
      <c r="J13" s="52"/>
      <c r="K13" s="59"/>
      <c r="L13" s="67"/>
      <c r="M13" s="68"/>
      <c r="N13" s="68"/>
      <c r="O13" s="68"/>
      <c r="P13" s="68"/>
      <c r="Q13" s="69"/>
      <c r="R13" s="69"/>
      <c r="S13" s="69"/>
      <c r="T13" s="69"/>
      <c r="U13" s="70"/>
      <c r="V13" s="70"/>
      <c r="W13" s="70"/>
      <c r="X13" s="70"/>
      <c r="Y13" s="70"/>
      <c r="Z13" s="70"/>
      <c r="AA13" s="70"/>
      <c r="AB13" s="71"/>
      <c r="AC13" s="72"/>
      <c r="AD13" s="73"/>
    </row>
    <row r="14" spans="1:31" s="40" customFormat="1" ht="16.5" customHeight="1" x14ac:dyDescent="0.5">
      <c r="A14" s="120"/>
      <c r="B14" s="114"/>
      <c r="C14" s="115"/>
      <c r="D14" s="116"/>
      <c r="E14" s="117"/>
      <c r="F14" s="118"/>
      <c r="G14" s="118"/>
      <c r="H14" s="118"/>
      <c r="I14" s="119"/>
      <c r="J14" s="52"/>
      <c r="K14" s="59"/>
      <c r="L14" s="67"/>
      <c r="M14" s="78"/>
      <c r="N14" s="79"/>
      <c r="O14" s="79"/>
      <c r="P14" s="79"/>
      <c r="Q14" s="80"/>
      <c r="R14" s="80"/>
      <c r="S14" s="80"/>
      <c r="T14" s="80"/>
      <c r="U14" s="71"/>
      <c r="V14" s="71"/>
      <c r="W14" s="71"/>
      <c r="X14" s="71"/>
      <c r="Y14" s="71"/>
      <c r="Z14" s="71"/>
      <c r="AA14" s="71"/>
      <c r="AB14" s="71"/>
      <c r="AC14" s="72"/>
      <c r="AD14" s="73"/>
    </row>
    <row r="15" spans="1:31" s="40" customFormat="1" ht="16.350000000000001" customHeight="1" x14ac:dyDescent="0.5">
      <c r="A15" s="113"/>
      <c r="B15" s="121"/>
      <c r="C15" s="115"/>
      <c r="D15" s="116"/>
      <c r="E15" s="117"/>
      <c r="F15" s="118"/>
      <c r="G15" s="118"/>
      <c r="H15" s="118"/>
      <c r="I15" s="119"/>
      <c r="J15" s="52"/>
      <c r="K15" s="59"/>
      <c r="L15" s="67"/>
      <c r="M15" s="78"/>
      <c r="N15" s="79"/>
      <c r="O15" s="79"/>
      <c r="P15" s="79"/>
      <c r="Q15" s="80"/>
      <c r="R15" s="80"/>
      <c r="S15" s="80"/>
      <c r="T15" s="80"/>
      <c r="U15" s="71"/>
      <c r="V15" s="71"/>
      <c r="W15" s="71"/>
      <c r="X15" s="71"/>
      <c r="Y15" s="71"/>
      <c r="Z15" s="71"/>
      <c r="AA15" s="71"/>
      <c r="AB15" s="71"/>
      <c r="AC15" s="72"/>
      <c r="AD15" s="73"/>
    </row>
    <row r="16" spans="1:31" s="40" customFormat="1" ht="16.350000000000001" customHeight="1" x14ac:dyDescent="0.5">
      <c r="A16" s="122"/>
      <c r="B16" s="123"/>
      <c r="C16" s="90"/>
      <c r="D16" s="91"/>
      <c r="E16" s="92"/>
      <c r="F16" s="94"/>
      <c r="G16" s="94"/>
      <c r="H16" s="90"/>
      <c r="I16" s="124"/>
      <c r="J16" s="124"/>
      <c r="K16" s="125"/>
      <c r="L16" s="77"/>
      <c r="M16" s="99"/>
      <c r="N16" s="100"/>
      <c r="O16" s="100"/>
      <c r="P16" s="100"/>
      <c r="Q16" s="101"/>
      <c r="R16" s="101"/>
      <c r="S16" s="101"/>
      <c r="T16" s="101"/>
      <c r="U16" s="102"/>
      <c r="V16" s="102"/>
      <c r="W16" s="102"/>
      <c r="X16" s="102"/>
      <c r="Y16" s="102"/>
      <c r="Z16" s="102"/>
      <c r="AA16" s="102"/>
      <c r="AB16" s="102"/>
      <c r="AC16" s="103"/>
      <c r="AD16" s="104"/>
    </row>
    <row r="17" spans="1:30" s="40" customFormat="1" ht="16.350000000000001" customHeight="1" x14ac:dyDescent="0.5">
      <c r="A17" s="43"/>
      <c r="B17" s="126"/>
      <c r="C17" s="127"/>
      <c r="D17" s="128"/>
      <c r="E17" s="129"/>
      <c r="F17" s="130"/>
      <c r="G17" s="130"/>
      <c r="H17" s="130"/>
      <c r="I17" s="131"/>
      <c r="J17" s="131"/>
      <c r="K17" s="132"/>
      <c r="L17" s="53"/>
      <c r="M17" s="54"/>
      <c r="N17" s="54"/>
      <c r="O17" s="54"/>
      <c r="P17" s="54"/>
      <c r="Q17" s="55"/>
      <c r="R17" s="55"/>
      <c r="S17" s="55"/>
      <c r="T17" s="55"/>
      <c r="U17" s="56"/>
      <c r="V17" s="56"/>
      <c r="W17" s="56"/>
      <c r="X17" s="56"/>
      <c r="Y17" s="56"/>
      <c r="Z17" s="56"/>
      <c r="AA17" s="56"/>
      <c r="AB17" s="56"/>
      <c r="AC17" s="57"/>
      <c r="AD17" s="58"/>
    </row>
    <row r="18" spans="1:30" s="40" customFormat="1" ht="16.350000000000001" customHeight="1" x14ac:dyDescent="0.5">
      <c r="A18" s="113"/>
      <c r="B18" s="133"/>
      <c r="C18" s="134"/>
      <c r="D18" s="135"/>
      <c r="E18" s="136"/>
      <c r="F18" s="137"/>
      <c r="G18" s="137"/>
      <c r="H18" s="137"/>
      <c r="I18" s="138"/>
      <c r="J18" s="138"/>
      <c r="K18" s="139"/>
      <c r="L18" s="67"/>
      <c r="M18" s="68"/>
      <c r="N18" s="68"/>
      <c r="O18" s="68"/>
      <c r="P18" s="68"/>
      <c r="Q18" s="69"/>
      <c r="R18" s="69"/>
      <c r="S18" s="69"/>
      <c r="T18" s="69"/>
      <c r="U18" s="70"/>
      <c r="V18" s="70"/>
      <c r="W18" s="70"/>
      <c r="X18" s="70"/>
      <c r="Y18" s="70"/>
      <c r="Z18" s="70"/>
      <c r="AA18" s="70"/>
      <c r="AB18" s="71"/>
      <c r="AC18" s="72"/>
      <c r="AD18" s="73"/>
    </row>
    <row r="19" spans="1:30" s="40" customFormat="1" ht="16.350000000000001" customHeight="1" x14ac:dyDescent="0.5">
      <c r="A19" s="120"/>
      <c r="B19" s="140"/>
      <c r="C19" s="141"/>
      <c r="D19" s="142"/>
      <c r="E19" s="143"/>
      <c r="F19" s="144"/>
      <c r="G19" s="144"/>
      <c r="H19" s="144"/>
      <c r="I19" s="145"/>
      <c r="J19" s="145"/>
      <c r="K19" s="113"/>
      <c r="L19" s="67"/>
      <c r="M19" s="78"/>
      <c r="N19" s="79"/>
      <c r="O19" s="79"/>
      <c r="P19" s="79"/>
      <c r="Q19" s="80"/>
      <c r="R19" s="80"/>
      <c r="S19" s="80"/>
      <c r="T19" s="80"/>
      <c r="U19" s="71"/>
      <c r="V19" s="71"/>
      <c r="W19" s="71"/>
      <c r="X19" s="71"/>
      <c r="Y19" s="71"/>
      <c r="Z19" s="71"/>
      <c r="AA19" s="71"/>
      <c r="AB19" s="71"/>
      <c r="AC19" s="72"/>
      <c r="AD19" s="73"/>
    </row>
    <row r="20" spans="1:30" s="40" customFormat="1" ht="16.350000000000001" customHeight="1" x14ac:dyDescent="0.5">
      <c r="A20" s="113"/>
      <c r="B20" s="140"/>
      <c r="C20" s="141"/>
      <c r="D20" s="146"/>
      <c r="E20" s="143"/>
      <c r="F20" s="144"/>
      <c r="G20" s="144"/>
      <c r="H20" s="144"/>
      <c r="I20" s="145"/>
      <c r="J20" s="145"/>
      <c r="K20" s="113"/>
      <c r="L20" s="67"/>
      <c r="M20" s="78"/>
      <c r="N20" s="79"/>
      <c r="O20" s="79"/>
      <c r="P20" s="79"/>
      <c r="Q20" s="80"/>
      <c r="R20" s="80"/>
      <c r="S20" s="80"/>
      <c r="T20" s="80"/>
      <c r="U20" s="71"/>
      <c r="V20" s="71"/>
      <c r="W20" s="71"/>
      <c r="X20" s="71"/>
      <c r="Y20" s="71"/>
      <c r="Z20" s="71"/>
      <c r="AA20" s="71"/>
      <c r="AB20" s="71"/>
      <c r="AC20" s="72"/>
      <c r="AD20" s="73"/>
    </row>
    <row r="21" spans="1:30" s="40" customFormat="1" ht="16.350000000000001" customHeight="1" x14ac:dyDescent="0.5">
      <c r="A21" s="122"/>
      <c r="B21" s="147"/>
      <c r="C21" s="148"/>
      <c r="D21" s="149"/>
      <c r="E21" s="150"/>
      <c r="F21" s="151"/>
      <c r="G21" s="151"/>
      <c r="H21" s="151"/>
      <c r="I21" s="152"/>
      <c r="J21" s="152"/>
      <c r="K21" s="153"/>
      <c r="L21" s="77"/>
      <c r="M21" s="99"/>
      <c r="N21" s="100"/>
      <c r="O21" s="100"/>
      <c r="P21" s="100"/>
      <c r="Q21" s="101"/>
      <c r="R21" s="101"/>
      <c r="S21" s="101"/>
      <c r="T21" s="101"/>
      <c r="U21" s="102"/>
      <c r="V21" s="102"/>
      <c r="W21" s="102"/>
      <c r="X21" s="102"/>
      <c r="Y21" s="102"/>
      <c r="Z21" s="102"/>
      <c r="AA21" s="102"/>
      <c r="AB21" s="102"/>
      <c r="AC21" s="103"/>
      <c r="AD21" s="104"/>
    </row>
    <row r="22" spans="1:30" s="40" customFormat="1" ht="16.350000000000001" customHeight="1" x14ac:dyDescent="0.5">
      <c r="A22" s="43"/>
      <c r="B22" s="154"/>
      <c r="C22" s="155"/>
      <c r="D22" s="156"/>
      <c r="E22" s="157"/>
      <c r="F22" s="158"/>
      <c r="G22" s="158"/>
      <c r="H22" s="158"/>
      <c r="I22" s="159"/>
      <c r="J22" s="160"/>
      <c r="K22" s="161"/>
      <c r="L22" s="53"/>
      <c r="M22" s="54"/>
      <c r="N22" s="54"/>
      <c r="O22" s="54"/>
      <c r="P22" s="54"/>
      <c r="Q22" s="55"/>
      <c r="R22" s="55"/>
      <c r="S22" s="55"/>
      <c r="T22" s="55"/>
      <c r="U22" s="56"/>
      <c r="V22" s="56"/>
      <c r="W22" s="56"/>
      <c r="X22" s="56"/>
      <c r="Y22" s="56"/>
      <c r="Z22" s="56"/>
      <c r="AA22" s="56"/>
      <c r="AB22" s="56"/>
      <c r="AC22" s="57"/>
      <c r="AD22" s="58"/>
    </row>
    <row r="23" spans="1:30" s="40" customFormat="1" ht="16.350000000000001" customHeight="1" x14ac:dyDescent="0.5">
      <c r="A23" s="113"/>
      <c r="B23" s="162"/>
      <c r="C23" s="163"/>
      <c r="D23" s="164"/>
      <c r="E23" s="165"/>
      <c r="F23" s="166"/>
      <c r="G23" s="166"/>
      <c r="H23" s="166"/>
      <c r="I23" s="167"/>
      <c r="J23" s="167"/>
      <c r="K23" s="168"/>
      <c r="L23" s="67"/>
      <c r="M23" s="68"/>
      <c r="N23" s="68"/>
      <c r="O23" s="68"/>
      <c r="P23" s="68"/>
      <c r="Q23" s="69"/>
      <c r="R23" s="69"/>
      <c r="S23" s="69"/>
      <c r="T23" s="69"/>
      <c r="U23" s="70"/>
      <c r="V23" s="70"/>
      <c r="W23" s="70"/>
      <c r="X23" s="70"/>
      <c r="Y23" s="70"/>
      <c r="Z23" s="70"/>
      <c r="AA23" s="70"/>
      <c r="AB23" s="71"/>
      <c r="AC23" s="72"/>
      <c r="AD23" s="73"/>
    </row>
    <row r="24" spans="1:30" s="40" customFormat="1" ht="16.350000000000001" customHeight="1" x14ac:dyDescent="0.5">
      <c r="A24" s="120"/>
      <c r="B24" s="162"/>
      <c r="C24" s="163"/>
      <c r="D24" s="164"/>
      <c r="E24" s="165"/>
      <c r="F24" s="166"/>
      <c r="G24" s="166"/>
      <c r="H24" s="166"/>
      <c r="I24" s="167"/>
      <c r="J24" s="167"/>
      <c r="K24" s="168"/>
      <c r="L24" s="67"/>
      <c r="M24" s="78"/>
      <c r="N24" s="79"/>
      <c r="O24" s="79"/>
      <c r="P24" s="79"/>
      <c r="Q24" s="80"/>
      <c r="R24" s="80"/>
      <c r="S24" s="80"/>
      <c r="T24" s="80"/>
      <c r="U24" s="71"/>
      <c r="V24" s="71"/>
      <c r="W24" s="71"/>
      <c r="X24" s="71"/>
      <c r="Y24" s="71"/>
      <c r="Z24" s="71"/>
      <c r="AA24" s="71"/>
      <c r="AB24" s="71"/>
      <c r="AC24" s="72"/>
      <c r="AD24" s="73"/>
    </row>
    <row r="25" spans="1:30" s="40" customFormat="1" ht="16.350000000000001" customHeight="1" x14ac:dyDescent="0.5">
      <c r="A25" s="113"/>
      <c r="B25" s="162"/>
      <c r="C25" s="163"/>
      <c r="D25" s="164"/>
      <c r="E25" s="165"/>
      <c r="F25" s="166"/>
      <c r="G25" s="166"/>
      <c r="H25" s="166"/>
      <c r="I25" s="167"/>
      <c r="J25" s="167"/>
      <c r="K25" s="168"/>
      <c r="L25" s="67"/>
      <c r="M25" s="78"/>
      <c r="N25" s="79"/>
      <c r="O25" s="79"/>
      <c r="P25" s="79"/>
      <c r="Q25" s="80"/>
      <c r="R25" s="80"/>
      <c r="S25" s="80"/>
      <c r="T25" s="80"/>
      <c r="U25" s="71"/>
      <c r="V25" s="71"/>
      <c r="W25" s="71"/>
      <c r="X25" s="71"/>
      <c r="Y25" s="71"/>
      <c r="Z25" s="71"/>
      <c r="AA25" s="71"/>
      <c r="AB25" s="71"/>
      <c r="AC25" s="72"/>
      <c r="AD25" s="73"/>
    </row>
    <row r="26" spans="1:30" s="40" customFormat="1" ht="16.350000000000001" customHeight="1" x14ac:dyDescent="0.5">
      <c r="A26" s="122"/>
      <c r="B26" s="147"/>
      <c r="C26" s="148"/>
      <c r="D26" s="149"/>
      <c r="E26" s="150"/>
      <c r="F26" s="151"/>
      <c r="G26" s="151"/>
      <c r="H26" s="151"/>
      <c r="I26" s="152"/>
      <c r="J26" s="152"/>
      <c r="K26" s="153"/>
      <c r="L26" s="77"/>
      <c r="M26" s="99"/>
      <c r="N26" s="100"/>
      <c r="O26" s="100"/>
      <c r="P26" s="100"/>
      <c r="Q26" s="101"/>
      <c r="R26" s="101"/>
      <c r="S26" s="101"/>
      <c r="T26" s="101"/>
      <c r="U26" s="102"/>
      <c r="V26" s="102"/>
      <c r="W26" s="102"/>
      <c r="X26" s="102"/>
      <c r="Y26" s="102"/>
      <c r="Z26" s="102"/>
      <c r="AA26" s="102"/>
      <c r="AB26" s="102"/>
      <c r="AC26" s="103"/>
      <c r="AD26" s="104"/>
    </row>
    <row r="27" spans="1:30" s="40" customFormat="1" ht="16.350000000000001" customHeight="1" x14ac:dyDescent="0.5">
      <c r="A27" s="43"/>
      <c r="B27" s="154"/>
      <c r="C27" s="169"/>
      <c r="D27" s="170"/>
      <c r="E27" s="171"/>
      <c r="F27" s="110"/>
      <c r="G27" s="110"/>
      <c r="H27" s="110"/>
      <c r="I27" s="159"/>
      <c r="J27" s="160"/>
      <c r="K27" s="161"/>
      <c r="L27" s="53"/>
      <c r="M27" s="54"/>
      <c r="N27" s="54"/>
      <c r="O27" s="54"/>
      <c r="P27" s="54"/>
      <c r="Q27" s="55"/>
      <c r="R27" s="55"/>
      <c r="S27" s="55"/>
      <c r="T27" s="55"/>
      <c r="U27" s="56"/>
      <c r="V27" s="56"/>
      <c r="W27" s="56"/>
      <c r="X27" s="56"/>
      <c r="Y27" s="56"/>
      <c r="Z27" s="56"/>
      <c r="AA27" s="56"/>
      <c r="AB27" s="56"/>
      <c r="AC27" s="57"/>
      <c r="AD27" s="58"/>
    </row>
    <row r="28" spans="1:30" s="40" customFormat="1" ht="16.350000000000001" customHeight="1" x14ac:dyDescent="0.5">
      <c r="A28" s="113"/>
      <c r="B28" s="162"/>
      <c r="C28" s="163"/>
      <c r="D28" s="164"/>
      <c r="E28" s="165"/>
      <c r="F28" s="166"/>
      <c r="G28" s="166"/>
      <c r="H28" s="166"/>
      <c r="I28" s="167"/>
      <c r="J28" s="167"/>
      <c r="K28" s="168"/>
      <c r="L28" s="67"/>
      <c r="M28" s="68"/>
      <c r="N28" s="68"/>
      <c r="O28" s="68"/>
      <c r="P28" s="68"/>
      <c r="Q28" s="69"/>
      <c r="R28" s="69"/>
      <c r="S28" s="69"/>
      <c r="T28" s="69"/>
      <c r="U28" s="70"/>
      <c r="V28" s="70"/>
      <c r="W28" s="70"/>
      <c r="X28" s="70"/>
      <c r="Y28" s="70"/>
      <c r="Z28" s="70"/>
      <c r="AA28" s="70"/>
      <c r="AB28" s="71"/>
      <c r="AC28" s="72"/>
      <c r="AD28" s="73"/>
    </row>
    <row r="29" spans="1:30" s="40" customFormat="1" ht="16.350000000000001" customHeight="1" x14ac:dyDescent="0.5">
      <c r="A29" s="120"/>
      <c r="B29" s="162"/>
      <c r="C29" s="163"/>
      <c r="D29" s="164"/>
      <c r="E29" s="165"/>
      <c r="F29" s="166"/>
      <c r="G29" s="166"/>
      <c r="H29" s="166"/>
      <c r="I29" s="167"/>
      <c r="J29" s="167"/>
      <c r="K29" s="168"/>
      <c r="L29" s="67"/>
      <c r="M29" s="78"/>
      <c r="N29" s="79"/>
      <c r="O29" s="79"/>
      <c r="P29" s="79"/>
      <c r="Q29" s="80"/>
      <c r="R29" s="80"/>
      <c r="S29" s="80"/>
      <c r="T29" s="80"/>
      <c r="U29" s="71"/>
      <c r="V29" s="71"/>
      <c r="W29" s="71"/>
      <c r="X29" s="71"/>
      <c r="Y29" s="71"/>
      <c r="Z29" s="71"/>
      <c r="AA29" s="71"/>
      <c r="AB29" s="71"/>
      <c r="AC29" s="72"/>
      <c r="AD29" s="73"/>
    </row>
    <row r="30" spans="1:30" s="40" customFormat="1" ht="16.350000000000001" customHeight="1" x14ac:dyDescent="0.5">
      <c r="A30" s="113"/>
      <c r="B30" s="162"/>
      <c r="C30" s="163"/>
      <c r="D30" s="164"/>
      <c r="E30" s="165"/>
      <c r="F30" s="166"/>
      <c r="G30" s="166"/>
      <c r="H30" s="166"/>
      <c r="I30" s="167"/>
      <c r="J30" s="167"/>
      <c r="K30" s="168"/>
      <c r="L30" s="67"/>
      <c r="M30" s="78"/>
      <c r="N30" s="79"/>
      <c r="O30" s="79"/>
      <c r="P30" s="79"/>
      <c r="Q30" s="80"/>
      <c r="R30" s="80"/>
      <c r="S30" s="80"/>
      <c r="T30" s="80"/>
      <c r="U30" s="71"/>
      <c r="V30" s="71"/>
      <c r="W30" s="71"/>
      <c r="X30" s="71"/>
      <c r="Y30" s="71"/>
      <c r="Z30" s="71"/>
      <c r="AA30" s="71"/>
      <c r="AB30" s="71"/>
      <c r="AC30" s="72"/>
      <c r="AD30" s="73"/>
    </row>
    <row r="31" spans="1:30" s="40" customFormat="1" ht="16.350000000000001" customHeight="1" x14ac:dyDescent="0.5">
      <c r="A31" s="122"/>
      <c r="B31" s="147"/>
      <c r="C31" s="148"/>
      <c r="D31" s="149"/>
      <c r="E31" s="150"/>
      <c r="F31" s="151"/>
      <c r="G31" s="151"/>
      <c r="H31" s="151"/>
      <c r="I31" s="152"/>
      <c r="J31" s="152"/>
      <c r="K31" s="153"/>
      <c r="L31" s="77"/>
      <c r="M31" s="99"/>
      <c r="N31" s="100"/>
      <c r="O31" s="100"/>
      <c r="P31" s="100"/>
      <c r="Q31" s="101"/>
      <c r="R31" s="101"/>
      <c r="S31" s="101"/>
      <c r="T31" s="101"/>
      <c r="U31" s="102"/>
      <c r="V31" s="102"/>
      <c r="W31" s="102"/>
      <c r="X31" s="102"/>
      <c r="Y31" s="102"/>
      <c r="Z31" s="102"/>
      <c r="AA31" s="102"/>
      <c r="AB31" s="102"/>
      <c r="AC31" s="103"/>
      <c r="AD31" s="104"/>
    </row>
    <row r="32" spans="1:30" s="40" customFormat="1" ht="11.1" customHeight="1" x14ac:dyDescent="0.5">
      <c r="A32" s="172"/>
      <c r="B32" s="173"/>
      <c r="C32" s="174"/>
      <c r="D32" s="175"/>
      <c r="E32" s="175"/>
      <c r="F32" s="174"/>
      <c r="G32" s="175"/>
      <c r="H32" s="175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6"/>
      <c r="V32" s="176"/>
      <c r="W32" s="176"/>
      <c r="X32" s="176"/>
      <c r="Y32" s="176"/>
      <c r="Z32" s="176"/>
      <c r="AA32" s="176"/>
      <c r="AB32" s="176"/>
      <c r="AC32" s="176"/>
      <c r="AD32" s="177"/>
    </row>
    <row r="33" spans="1:31" s="40" customFormat="1" ht="16.350000000000001" customHeight="1" x14ac:dyDescent="0.5">
      <c r="A33" s="178"/>
      <c r="B33" s="179" t="s">
        <v>24</v>
      </c>
      <c r="C33" s="180"/>
      <c r="D33" s="180">
        <f>H33+L33</f>
        <v>3</v>
      </c>
      <c r="E33" s="181" t="s">
        <v>6</v>
      </c>
      <c r="G33" s="179" t="s">
        <v>11</v>
      </c>
      <c r="H33" s="180">
        <f>COUNTIF($C$7:$C$32,"ช")</f>
        <v>2</v>
      </c>
      <c r="I33" s="182" t="s">
        <v>6</v>
      </c>
      <c r="J33" s="182"/>
      <c r="K33" s="182" t="s">
        <v>7</v>
      </c>
      <c r="L33" s="838">
        <f>COUNTIF($C$7:$C$32,"ญ")</f>
        <v>1</v>
      </c>
      <c r="M33" s="838"/>
      <c r="N33" s="182"/>
      <c r="O33" s="182" t="s">
        <v>6</v>
      </c>
      <c r="T33" s="180"/>
      <c r="U33" s="178"/>
      <c r="V33" s="183" t="s">
        <v>989</v>
      </c>
      <c r="AD33" s="178"/>
    </row>
    <row r="34" spans="1:31" s="40" customFormat="1" ht="17.100000000000001" hidden="1" customHeight="1" x14ac:dyDescent="0.5">
      <c r="A34" s="184"/>
      <c r="B34" s="185"/>
      <c r="C34" s="185"/>
      <c r="D34" s="186"/>
      <c r="E34" s="186"/>
      <c r="F34" s="185"/>
      <c r="G34" s="186"/>
      <c r="H34" s="186"/>
      <c r="I34" s="186"/>
      <c r="J34" s="186"/>
      <c r="K34" s="186"/>
      <c r="L34" s="186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</row>
    <row r="35" spans="1:31" ht="15" hidden="1" customHeight="1" x14ac:dyDescent="0.5">
      <c r="A35" s="184"/>
      <c r="B35" s="185"/>
      <c r="C35" s="187"/>
      <c r="D35" s="185" t="s">
        <v>13</v>
      </c>
      <c r="E35" s="185">
        <f>COUNTIF($I$7:$I$32,"แดง")</f>
        <v>0</v>
      </c>
      <c r="F35" s="185"/>
      <c r="G35" s="185"/>
      <c r="H35" s="185"/>
      <c r="I35" s="188"/>
      <c r="J35" s="188"/>
      <c r="K35" s="188"/>
      <c r="L35" s="188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</row>
    <row r="36" spans="1:31" ht="15" hidden="1" customHeight="1" x14ac:dyDescent="0.5">
      <c r="A36" s="184"/>
      <c r="B36" s="185"/>
      <c r="C36" s="187"/>
      <c r="D36" s="185" t="s">
        <v>14</v>
      </c>
      <c r="E36" s="185">
        <f>COUNTIF($I$7:$I$32,"เหลือง")</f>
        <v>1</v>
      </c>
      <c r="F36" s="185"/>
      <c r="G36" s="185"/>
      <c r="H36" s="185"/>
      <c r="I36" s="188"/>
      <c r="J36" s="188"/>
      <c r="K36" s="188"/>
      <c r="L36" s="188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</row>
    <row r="37" spans="1:31" ht="15" hidden="1" customHeight="1" x14ac:dyDescent="0.5">
      <c r="A37" s="184"/>
      <c r="B37" s="185"/>
      <c r="C37" s="187"/>
      <c r="D37" s="185" t="s">
        <v>15</v>
      </c>
      <c r="E37" s="185">
        <f>COUNTIF($I$7:$I$32,"น้ำเงิน")</f>
        <v>1</v>
      </c>
      <c r="F37" s="185"/>
      <c r="G37" s="185"/>
      <c r="H37" s="185"/>
      <c r="I37" s="188"/>
      <c r="J37" s="188"/>
      <c r="K37" s="188"/>
      <c r="L37" s="188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</row>
    <row r="38" spans="1:31" ht="15" hidden="1" customHeight="1" x14ac:dyDescent="0.5">
      <c r="A38" s="184"/>
      <c r="B38" s="185"/>
      <c r="C38" s="187"/>
      <c r="D38" s="185" t="s">
        <v>16</v>
      </c>
      <c r="E38" s="185">
        <f>COUNTIF($I$7:$I$32,"ม่วง")</f>
        <v>1</v>
      </c>
      <c r="F38" s="185"/>
      <c r="G38" s="185"/>
      <c r="H38" s="185"/>
      <c r="I38" s="188"/>
      <c r="J38" s="188"/>
      <c r="K38" s="188"/>
      <c r="L38" s="188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</row>
    <row r="39" spans="1:31" ht="15" hidden="1" customHeight="1" x14ac:dyDescent="0.5">
      <c r="A39" s="184"/>
      <c r="B39" s="185"/>
      <c r="C39" s="187"/>
      <c r="D39" s="185" t="s">
        <v>17</v>
      </c>
      <c r="E39" s="185">
        <f>COUNTIF($I$7:$I$32,"ฟ้า")</f>
        <v>0</v>
      </c>
      <c r="F39" s="185"/>
      <c r="G39" s="185"/>
      <c r="H39" s="185"/>
      <c r="I39" s="188"/>
      <c r="J39" s="188"/>
      <c r="K39" s="188"/>
      <c r="L39" s="188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</row>
    <row r="40" spans="1:31" ht="15" hidden="1" customHeight="1" x14ac:dyDescent="0.5">
      <c r="A40" s="184"/>
      <c r="B40" s="185"/>
      <c r="C40" s="187"/>
      <c r="D40" s="185" t="s">
        <v>5</v>
      </c>
      <c r="E40" s="185">
        <f>SUM(E35:E39)</f>
        <v>3</v>
      </c>
      <c r="F40" s="185"/>
      <c r="G40" s="185"/>
      <c r="H40" s="185"/>
      <c r="I40" s="188"/>
      <c r="J40" s="188"/>
      <c r="K40" s="188"/>
      <c r="L40" s="188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</row>
    <row r="41" spans="1:31" ht="15" customHeight="1" x14ac:dyDescent="0.5">
      <c r="B41" s="189"/>
      <c r="C41" s="185"/>
      <c r="D41" s="190"/>
      <c r="E41" s="190"/>
      <c r="F41" s="185"/>
      <c r="G41" s="190"/>
      <c r="H41" s="190"/>
      <c r="I41" s="188"/>
      <c r="J41" s="188"/>
      <c r="K41" s="188"/>
      <c r="L41" s="188"/>
    </row>
    <row r="42" spans="1:31" ht="15" customHeight="1" x14ac:dyDescent="0.5">
      <c r="B42" s="189"/>
      <c r="C42" s="185"/>
      <c r="D42" s="190"/>
      <c r="E42" s="190"/>
      <c r="F42" s="185"/>
      <c r="G42" s="190"/>
      <c r="H42" s="190"/>
      <c r="I42" s="188"/>
      <c r="J42" s="188"/>
      <c r="K42" s="188"/>
      <c r="L42" s="188"/>
    </row>
    <row r="43" spans="1:31" ht="15" customHeight="1" x14ac:dyDescent="0.5">
      <c r="B43" s="189"/>
      <c r="C43" s="191"/>
      <c r="D43" s="192"/>
      <c r="E43" s="192"/>
      <c r="F43" s="191"/>
      <c r="G43" s="192"/>
      <c r="H43" s="192"/>
      <c r="I43" s="188"/>
      <c r="J43" s="188"/>
      <c r="K43" s="188"/>
      <c r="L43" s="188"/>
    </row>
    <row r="44" spans="1:31" ht="15" customHeight="1" x14ac:dyDescent="0.5">
      <c r="B44" s="189"/>
      <c r="C44" s="185"/>
      <c r="D44" s="190"/>
      <c r="E44" s="190"/>
      <c r="F44" s="185"/>
      <c r="G44" s="190"/>
      <c r="H44" s="190"/>
      <c r="I44" s="188"/>
      <c r="J44" s="188"/>
      <c r="K44" s="188"/>
      <c r="L44" s="188"/>
    </row>
    <row r="45" spans="1:31" ht="15" customHeight="1" x14ac:dyDescent="0.5">
      <c r="B45" s="189"/>
      <c r="C45" s="185"/>
      <c r="D45" s="190"/>
      <c r="E45" s="190"/>
      <c r="F45" s="185"/>
      <c r="G45" s="190"/>
      <c r="H45" s="190"/>
      <c r="I45" s="188"/>
      <c r="J45" s="188"/>
      <c r="K45" s="188"/>
      <c r="L45" s="188"/>
    </row>
  </sheetData>
  <mergeCells count="12">
    <mergeCell ref="L5:AD6"/>
    <mergeCell ref="L33:M33"/>
    <mergeCell ref="F5:F6"/>
    <mergeCell ref="G5:G6"/>
    <mergeCell ref="H5:H6"/>
    <mergeCell ref="I5:I6"/>
    <mergeCell ref="J5:K5"/>
    <mergeCell ref="A5:A6"/>
    <mergeCell ref="B5:B6"/>
    <mergeCell ref="C5:C6"/>
    <mergeCell ref="D5:D6"/>
    <mergeCell ref="E5:E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8">
    <tabColor rgb="FFFF0000"/>
  </sheetPr>
  <dimension ref="A1:P49"/>
  <sheetViews>
    <sheetView workbookViewId="0">
      <selection activeCell="B29" sqref="B29"/>
    </sheetView>
  </sheetViews>
  <sheetFormatPr defaultColWidth="9.140625" defaultRowHeight="30.75" x14ac:dyDescent="0.5"/>
  <cols>
    <col min="1" max="1" width="15.85546875" style="1" customWidth="1"/>
    <col min="2" max="2" width="36.5703125" style="10" customWidth="1"/>
    <col min="3" max="5" width="14.140625" style="1" customWidth="1"/>
    <col min="6" max="6" width="13.5703125" style="1" customWidth="1"/>
    <col min="7" max="7" width="18.5703125" style="1" customWidth="1"/>
    <col min="8" max="8" width="7.140625" style="1" customWidth="1"/>
    <col min="9" max="9" width="6" style="1" customWidth="1"/>
    <col min="10" max="10" width="0" style="1" hidden="1" customWidth="1"/>
    <col min="11" max="11" width="0" style="13" hidden="1" customWidth="1"/>
    <col min="12" max="12" width="11.85546875" style="13" hidden="1" customWidth="1"/>
    <col min="13" max="13" width="9" style="13" hidden="1" customWidth="1"/>
    <col min="14" max="14" width="8.85546875" style="13" hidden="1" customWidth="1"/>
    <col min="15" max="15" width="0" style="1" hidden="1" customWidth="1"/>
    <col min="16" max="16384" width="9.140625" style="1"/>
  </cols>
  <sheetData>
    <row r="1" spans="1:15" ht="31.35" customHeight="1" thickBot="1" x14ac:dyDescent="0.55000000000000004">
      <c r="A1" s="910" t="s">
        <v>40</v>
      </c>
      <c r="B1" s="910"/>
      <c r="C1" s="910"/>
      <c r="D1" s="911" t="str">
        <f>'4-1'!E1</f>
        <v xml:space="preserve">      ภาคเรียนที่ 2  ปีการศึกษา 2568</v>
      </c>
      <c r="E1" s="911"/>
      <c r="F1" s="911"/>
      <c r="G1" s="911"/>
      <c r="H1" s="911"/>
      <c r="I1" s="911"/>
    </row>
    <row r="2" spans="1:15" s="2" customFormat="1" ht="21" customHeight="1" x14ac:dyDescent="0.5">
      <c r="A2" s="901" t="s">
        <v>10</v>
      </c>
      <c r="B2" s="920" t="s">
        <v>19</v>
      </c>
      <c r="C2" s="912" t="s">
        <v>20</v>
      </c>
      <c r="D2" s="922"/>
      <c r="E2" s="901" t="s">
        <v>5</v>
      </c>
      <c r="F2" s="918" t="s">
        <v>22</v>
      </c>
      <c r="G2" s="912" t="s">
        <v>18</v>
      </c>
      <c r="H2" s="913"/>
      <c r="I2" s="914"/>
      <c r="K2" s="15"/>
      <c r="L2" s="773"/>
      <c r="M2" s="15"/>
      <c r="N2" s="15"/>
    </row>
    <row r="3" spans="1:15" s="2" customFormat="1" ht="21" customHeight="1" thickBot="1" x14ac:dyDescent="0.55000000000000004">
      <c r="A3" s="902"/>
      <c r="B3" s="921"/>
      <c r="C3" s="3" t="s">
        <v>11</v>
      </c>
      <c r="D3" s="4" t="s">
        <v>12</v>
      </c>
      <c r="E3" s="902"/>
      <c r="F3" s="919"/>
      <c r="G3" s="915"/>
      <c r="H3" s="916"/>
      <c r="I3" s="917"/>
      <c r="K3" s="15"/>
      <c r="L3" s="773"/>
      <c r="M3" s="15"/>
      <c r="N3" s="15"/>
    </row>
    <row r="4" spans="1:15" s="5" customFormat="1" ht="18" customHeight="1" x14ac:dyDescent="0.35">
      <c r="A4" s="890" t="s">
        <v>28</v>
      </c>
      <c r="B4" s="18" t="s">
        <v>1091</v>
      </c>
      <c r="C4" s="891">
        <f>'4-1'!I48</f>
        <v>16</v>
      </c>
      <c r="D4" s="903">
        <f>'4-1'!O48</f>
        <v>24</v>
      </c>
      <c r="E4" s="874">
        <f>SUM(C4:D4)</f>
        <v>40</v>
      </c>
      <c r="F4" s="874">
        <v>735</v>
      </c>
      <c r="G4" s="875" t="s">
        <v>13</v>
      </c>
      <c r="H4" s="866">
        <f>'4-1'!E50+'4-2'!E46+'4-3'!E40+'4-4'!E46+'4-5'!E50+'4-6'!E50+'4-7'!E50+'4-8'!E50+'4-9'!E50+'4-10'!E50+'4-11'!E50+'4-12'!E46+'4-13'!E50</f>
        <v>98</v>
      </c>
      <c r="I4" s="867" t="s">
        <v>6</v>
      </c>
      <c r="K4" s="777" t="s">
        <v>1093</v>
      </c>
      <c r="L4" s="778" t="s">
        <v>22</v>
      </c>
      <c r="M4" s="777" t="s">
        <v>11</v>
      </c>
      <c r="N4" s="777" t="s">
        <v>7</v>
      </c>
      <c r="O4" s="777" t="s">
        <v>5</v>
      </c>
    </row>
    <row r="5" spans="1:15" s="5" customFormat="1" ht="18" customHeight="1" x14ac:dyDescent="0.35">
      <c r="A5" s="886"/>
      <c r="B5" s="19" t="s">
        <v>95</v>
      </c>
      <c r="C5" s="872"/>
      <c r="D5" s="854"/>
      <c r="E5" s="847"/>
      <c r="F5" s="847"/>
      <c r="G5" s="869"/>
      <c r="H5" s="865"/>
      <c r="I5" s="863"/>
      <c r="K5" s="777" t="s">
        <v>28</v>
      </c>
      <c r="L5" s="774">
        <f>F4</f>
        <v>735</v>
      </c>
      <c r="M5" s="775">
        <f>C4</f>
        <v>16</v>
      </c>
      <c r="N5" s="774">
        <f>D4</f>
        <v>24</v>
      </c>
      <c r="O5" s="776">
        <f>E4</f>
        <v>40</v>
      </c>
    </row>
    <row r="6" spans="1:15" s="5" customFormat="1" ht="18" customHeight="1" x14ac:dyDescent="0.35">
      <c r="A6" s="848" t="s">
        <v>29</v>
      </c>
      <c r="B6" s="20" t="s">
        <v>71</v>
      </c>
      <c r="C6" s="872">
        <f>'4-2'!I44</f>
        <v>17</v>
      </c>
      <c r="D6" s="854">
        <f>'4-2'!O44</f>
        <v>18</v>
      </c>
      <c r="E6" s="846">
        <f>SUM(C6:D6)</f>
        <v>35</v>
      </c>
      <c r="F6" s="846">
        <v>736</v>
      </c>
      <c r="G6" s="868" t="s">
        <v>14</v>
      </c>
      <c r="H6" s="864">
        <f>'4-1'!E51+'4-2'!E47+'4-3'!E41+'4-4'!E47+'4-5'!E51+'4-6'!E51+'4-7'!E51+'4-8'!E51+'4-9'!E51+'4-10'!E51+'4-11'!E51+'4-12'!E47+'4-13'!E51</f>
        <v>98</v>
      </c>
      <c r="I6" s="862" t="s">
        <v>6</v>
      </c>
      <c r="J6" s="6"/>
      <c r="K6" s="777" t="s">
        <v>29</v>
      </c>
      <c r="L6" s="774">
        <f>F6</f>
        <v>736</v>
      </c>
      <c r="M6" s="775">
        <f>C6</f>
        <v>17</v>
      </c>
      <c r="N6" s="774">
        <f>D6</f>
        <v>18</v>
      </c>
      <c r="O6" s="776">
        <f>E6</f>
        <v>35</v>
      </c>
    </row>
    <row r="7" spans="1:15" s="5" customFormat="1" ht="18" customHeight="1" x14ac:dyDescent="0.35">
      <c r="A7" s="886"/>
      <c r="B7" s="19" t="s">
        <v>95</v>
      </c>
      <c r="C7" s="872"/>
      <c r="D7" s="854"/>
      <c r="E7" s="847"/>
      <c r="F7" s="847"/>
      <c r="G7" s="869"/>
      <c r="H7" s="865"/>
      <c r="I7" s="863"/>
      <c r="J7" s="6"/>
      <c r="K7" s="777" t="s">
        <v>30</v>
      </c>
      <c r="L7" s="774">
        <f>F8</f>
        <v>737</v>
      </c>
      <c r="M7" s="775">
        <f>C8</f>
        <v>22</v>
      </c>
      <c r="N7" s="774">
        <f>D8</f>
        <v>8</v>
      </c>
      <c r="O7" s="776">
        <f>E8</f>
        <v>30</v>
      </c>
    </row>
    <row r="8" spans="1:15" s="5" customFormat="1" ht="18" customHeight="1" x14ac:dyDescent="0.35">
      <c r="A8" s="848" t="s">
        <v>30</v>
      </c>
      <c r="B8" s="20" t="s">
        <v>82</v>
      </c>
      <c r="C8" s="872">
        <f>'4-3'!I38</f>
        <v>22</v>
      </c>
      <c r="D8" s="854">
        <f>'4-3'!O38</f>
        <v>8</v>
      </c>
      <c r="E8" s="846">
        <f>SUM(C8:D8)</f>
        <v>30</v>
      </c>
      <c r="F8" s="846">
        <v>737</v>
      </c>
      <c r="G8" s="868" t="s">
        <v>15</v>
      </c>
      <c r="H8" s="864">
        <f>'4-1'!E52+'4-2'!E48+'4-3'!E42+'4-4'!E48+'4-5'!E52+'4-6'!E52+'4-7'!E52+'4-8'!E52+'4-9'!E52+'4-10'!E52+'4-11'!E52+'4-12'!E48+'4-13'!E52</f>
        <v>98</v>
      </c>
      <c r="I8" s="862" t="s">
        <v>6</v>
      </c>
      <c r="J8" s="6"/>
      <c r="K8" s="777" t="s">
        <v>31</v>
      </c>
      <c r="L8" s="774">
        <f>F10</f>
        <v>738</v>
      </c>
      <c r="M8" s="775">
        <f>C10</f>
        <v>14</v>
      </c>
      <c r="N8" s="774">
        <f>D10</f>
        <v>22</v>
      </c>
      <c r="O8" s="776">
        <f>E10</f>
        <v>36</v>
      </c>
    </row>
    <row r="9" spans="1:15" s="5" customFormat="1" ht="18" customHeight="1" x14ac:dyDescent="0.35">
      <c r="A9" s="886"/>
      <c r="B9" s="21" t="s">
        <v>43</v>
      </c>
      <c r="C9" s="872"/>
      <c r="D9" s="854"/>
      <c r="E9" s="847"/>
      <c r="F9" s="847"/>
      <c r="G9" s="869"/>
      <c r="H9" s="865"/>
      <c r="I9" s="863"/>
      <c r="J9" s="6"/>
      <c r="K9" s="777" t="s">
        <v>32</v>
      </c>
      <c r="L9" s="774">
        <f>F12</f>
        <v>728</v>
      </c>
      <c r="M9" s="775">
        <f>C12</f>
        <v>22</v>
      </c>
      <c r="N9" s="774">
        <f>D12</f>
        <v>18</v>
      </c>
      <c r="O9" s="776">
        <f>E12</f>
        <v>40</v>
      </c>
    </row>
    <row r="10" spans="1:15" s="5" customFormat="1" ht="18" customHeight="1" x14ac:dyDescent="0.35">
      <c r="A10" s="848" t="s">
        <v>31</v>
      </c>
      <c r="B10" s="19" t="s">
        <v>45</v>
      </c>
      <c r="C10" s="872">
        <f>'4-4'!I44</f>
        <v>14</v>
      </c>
      <c r="D10" s="854">
        <f>'4-4'!O44</f>
        <v>22</v>
      </c>
      <c r="E10" s="846">
        <f>SUM(C10:D10)</f>
        <v>36</v>
      </c>
      <c r="F10" s="846">
        <v>738</v>
      </c>
      <c r="G10" s="868" t="s">
        <v>16</v>
      </c>
      <c r="H10" s="864">
        <f>'4-1'!E53+'4-2'!E49+'4-3'!E43+'4-4'!E49+'4-5'!E53+'4-6'!E53+'4-7'!E53+'4-8'!E53+'4-9'!E53+'4-10'!E53+'4-11'!E53+'4-12'!E49+'4-13'!E53</f>
        <v>98</v>
      </c>
      <c r="I10" s="862" t="s">
        <v>6</v>
      </c>
      <c r="K10" s="777" t="s">
        <v>33</v>
      </c>
      <c r="L10" s="774">
        <f>F14</f>
        <v>727</v>
      </c>
      <c r="M10" s="775">
        <f>C14</f>
        <v>21</v>
      </c>
      <c r="N10" s="774">
        <f>D14</f>
        <v>19</v>
      </c>
      <c r="O10" s="776">
        <f>E14</f>
        <v>40</v>
      </c>
    </row>
    <row r="11" spans="1:15" s="5" customFormat="1" ht="18" customHeight="1" x14ac:dyDescent="0.35">
      <c r="A11" s="886"/>
      <c r="B11" s="19" t="s">
        <v>95</v>
      </c>
      <c r="C11" s="872"/>
      <c r="D11" s="854"/>
      <c r="E11" s="847"/>
      <c r="F11" s="847"/>
      <c r="G11" s="869"/>
      <c r="H11" s="865"/>
      <c r="I11" s="863"/>
      <c r="K11" s="777" t="s">
        <v>34</v>
      </c>
      <c r="L11" s="774">
        <f>F16</f>
        <v>726</v>
      </c>
      <c r="M11" s="775">
        <f>C16</f>
        <v>21</v>
      </c>
      <c r="N11" s="774">
        <f>D16</f>
        <v>19</v>
      </c>
      <c r="O11" s="776">
        <f>E16</f>
        <v>40</v>
      </c>
    </row>
    <row r="12" spans="1:15" s="5" customFormat="1" ht="18" customHeight="1" x14ac:dyDescent="0.35">
      <c r="A12" s="848" t="s">
        <v>32</v>
      </c>
      <c r="B12" s="20" t="s">
        <v>44</v>
      </c>
      <c r="C12" s="872">
        <f>'4-5'!I48</f>
        <v>22</v>
      </c>
      <c r="D12" s="854">
        <f>'4-5'!O48</f>
        <v>18</v>
      </c>
      <c r="E12" s="846">
        <f>SUM(C12:D12)</f>
        <v>40</v>
      </c>
      <c r="F12" s="846">
        <v>728</v>
      </c>
      <c r="G12" s="868" t="s">
        <v>17</v>
      </c>
      <c r="H12" s="864">
        <f>'4-1'!E54+'4-2'!E50+'4-3'!E44+'4-4'!E50+'4-5'!E54+'4-6'!E54+'4-7'!E54+'4-8'!E54+'4-9'!E54+'4-10'!E54+'4-11'!E54+'4-12'!E50+'4-13'!E54</f>
        <v>98</v>
      </c>
      <c r="I12" s="862" t="s">
        <v>6</v>
      </c>
      <c r="K12" s="777" t="s">
        <v>35</v>
      </c>
      <c r="L12" s="774">
        <f>F18</f>
        <v>725</v>
      </c>
      <c r="M12" s="775">
        <f>C18</f>
        <v>21</v>
      </c>
      <c r="N12" s="774">
        <f>D18</f>
        <v>19</v>
      </c>
      <c r="O12" s="776">
        <f>E18</f>
        <v>40</v>
      </c>
    </row>
    <row r="13" spans="1:15" s="5" customFormat="1" ht="18" customHeight="1" x14ac:dyDescent="0.35">
      <c r="A13" s="886"/>
      <c r="B13" s="21" t="s">
        <v>95</v>
      </c>
      <c r="C13" s="872"/>
      <c r="D13" s="854"/>
      <c r="E13" s="847"/>
      <c r="F13" s="847"/>
      <c r="G13" s="869"/>
      <c r="H13" s="865"/>
      <c r="I13" s="863"/>
      <c r="K13" s="777" t="s">
        <v>36</v>
      </c>
      <c r="L13" s="774">
        <f>F20</f>
        <v>724</v>
      </c>
      <c r="M13" s="775">
        <f>C20</f>
        <v>17</v>
      </c>
      <c r="N13" s="774">
        <f>D20</f>
        <v>22</v>
      </c>
      <c r="O13" s="776">
        <f>E20</f>
        <v>39</v>
      </c>
    </row>
    <row r="14" spans="1:15" s="5" customFormat="1" ht="18" customHeight="1" x14ac:dyDescent="0.35">
      <c r="A14" s="848" t="s">
        <v>33</v>
      </c>
      <c r="B14" s="22" t="s">
        <v>96</v>
      </c>
      <c r="C14" s="872">
        <f>'4-6'!I48</f>
        <v>21</v>
      </c>
      <c r="D14" s="854">
        <f>'4-6'!O48</f>
        <v>19</v>
      </c>
      <c r="E14" s="846">
        <f>SUM(C14:D14)</f>
        <v>40</v>
      </c>
      <c r="F14" s="844">
        <v>727</v>
      </c>
      <c r="G14" s="848" t="s">
        <v>5</v>
      </c>
      <c r="H14" s="850">
        <f>SUM(H4:H12)</f>
        <v>490</v>
      </c>
      <c r="I14" s="852" t="s">
        <v>6</v>
      </c>
      <c r="K14" s="777" t="s">
        <v>37</v>
      </c>
      <c r="L14" s="774">
        <f>F22</f>
        <v>723</v>
      </c>
      <c r="M14" s="775">
        <f>C22</f>
        <v>11</v>
      </c>
      <c r="N14" s="774">
        <f>D22</f>
        <v>30</v>
      </c>
      <c r="O14" s="776">
        <f>E22</f>
        <v>41</v>
      </c>
    </row>
    <row r="15" spans="1:15" s="5" customFormat="1" ht="18" customHeight="1" thickBot="1" x14ac:dyDescent="0.4">
      <c r="A15" s="886"/>
      <c r="B15" s="21" t="s">
        <v>97</v>
      </c>
      <c r="C15" s="872"/>
      <c r="D15" s="854"/>
      <c r="E15" s="847"/>
      <c r="F15" s="845"/>
      <c r="G15" s="849"/>
      <c r="H15" s="851"/>
      <c r="I15" s="853"/>
      <c r="K15" s="777" t="s">
        <v>38</v>
      </c>
      <c r="L15" s="774">
        <f>F24</f>
        <v>722</v>
      </c>
      <c r="M15" s="775">
        <f>C24</f>
        <v>20</v>
      </c>
      <c r="N15" s="774">
        <f>D24</f>
        <v>18</v>
      </c>
      <c r="O15" s="776">
        <f>E24</f>
        <v>38</v>
      </c>
    </row>
    <row r="16" spans="1:15" s="5" customFormat="1" ht="18" customHeight="1" x14ac:dyDescent="0.35">
      <c r="A16" s="848" t="s">
        <v>34</v>
      </c>
      <c r="B16" s="22" t="s">
        <v>1088</v>
      </c>
      <c r="C16" s="872">
        <f>'4-7'!I48</f>
        <v>21</v>
      </c>
      <c r="D16" s="854">
        <f>'4-7'!O48</f>
        <v>19</v>
      </c>
      <c r="E16" s="846">
        <f>SUM(C16:D16)</f>
        <v>40</v>
      </c>
      <c r="F16" s="844">
        <v>726</v>
      </c>
      <c r="G16" s="883" t="s">
        <v>48</v>
      </c>
      <c r="H16" s="884"/>
      <c r="I16" s="885"/>
      <c r="K16" s="777" t="s">
        <v>39</v>
      </c>
      <c r="L16" s="774">
        <f>F26</f>
        <v>732</v>
      </c>
      <c r="M16" s="775">
        <f>C26</f>
        <v>10</v>
      </c>
      <c r="N16" s="774">
        <f>D26</f>
        <v>26</v>
      </c>
      <c r="O16" s="776">
        <f>E26</f>
        <v>36</v>
      </c>
    </row>
    <row r="17" spans="1:16" s="5" customFormat="1" ht="18" customHeight="1" x14ac:dyDescent="0.35">
      <c r="A17" s="886"/>
      <c r="B17" s="21" t="s">
        <v>93</v>
      </c>
      <c r="C17" s="872"/>
      <c r="D17" s="854"/>
      <c r="E17" s="847"/>
      <c r="F17" s="845"/>
      <c r="G17" s="880"/>
      <c r="H17" s="881"/>
      <c r="I17" s="882"/>
      <c r="K17" s="777" t="s">
        <v>53</v>
      </c>
      <c r="L17" s="774">
        <f>F28</f>
        <v>721</v>
      </c>
      <c r="M17" s="775">
        <f>C28</f>
        <v>22</v>
      </c>
      <c r="N17" s="774">
        <f>D28</f>
        <v>14</v>
      </c>
      <c r="O17" s="776">
        <f>E28</f>
        <v>36</v>
      </c>
    </row>
    <row r="18" spans="1:16" s="5" customFormat="1" ht="18" customHeight="1" x14ac:dyDescent="0.35">
      <c r="A18" s="848" t="s">
        <v>35</v>
      </c>
      <c r="B18" s="20" t="s">
        <v>98</v>
      </c>
      <c r="C18" s="872">
        <f>'4-8'!I48</f>
        <v>21</v>
      </c>
      <c r="D18" s="854">
        <f>'4-8'!O48</f>
        <v>19</v>
      </c>
      <c r="E18" s="846">
        <f>SUM(C18:D18)</f>
        <v>40</v>
      </c>
      <c r="F18" s="846">
        <v>725</v>
      </c>
      <c r="G18" s="880" t="s">
        <v>43</v>
      </c>
      <c r="H18" s="881"/>
      <c r="I18" s="882"/>
      <c r="J18" s="6"/>
      <c r="K18" s="777" t="s">
        <v>77</v>
      </c>
      <c r="L18" s="774" t="str">
        <f>F30</f>
        <v>พักการเรียน</v>
      </c>
      <c r="M18" s="775">
        <f>C30</f>
        <v>2</v>
      </c>
      <c r="N18" s="774">
        <f>D30</f>
        <v>1</v>
      </c>
      <c r="O18" s="776">
        <f>E30</f>
        <v>3</v>
      </c>
    </row>
    <row r="19" spans="1:16" s="5" customFormat="1" ht="18" customHeight="1" x14ac:dyDescent="0.35">
      <c r="A19" s="886"/>
      <c r="B19" s="21" t="s">
        <v>46</v>
      </c>
      <c r="C19" s="872"/>
      <c r="D19" s="854"/>
      <c r="E19" s="847"/>
      <c r="F19" s="847"/>
      <c r="G19" s="880"/>
      <c r="H19" s="881"/>
      <c r="I19" s="882"/>
      <c r="J19" s="6"/>
      <c r="K19" s="16"/>
      <c r="L19" s="773"/>
      <c r="M19" s="16"/>
      <c r="N19" s="16"/>
    </row>
    <row r="20" spans="1:16" s="5" customFormat="1" ht="18" customHeight="1" x14ac:dyDescent="0.35">
      <c r="A20" s="848" t="s">
        <v>36</v>
      </c>
      <c r="B20" s="20" t="s">
        <v>54</v>
      </c>
      <c r="C20" s="872">
        <f>'4-9'!I48</f>
        <v>17</v>
      </c>
      <c r="D20" s="854">
        <f>'4-9'!O48</f>
        <v>22</v>
      </c>
      <c r="E20" s="846">
        <f>SUM(C20:D20)</f>
        <v>39</v>
      </c>
      <c r="F20" s="846">
        <v>724</v>
      </c>
      <c r="G20" s="849" t="s">
        <v>69</v>
      </c>
      <c r="H20" s="894"/>
      <c r="I20" s="853"/>
      <c r="J20" s="6"/>
      <c r="K20" s="16"/>
      <c r="L20" s="773"/>
      <c r="M20" s="16"/>
      <c r="N20" s="16"/>
    </row>
    <row r="21" spans="1:16" s="5" customFormat="1" ht="18" customHeight="1" x14ac:dyDescent="0.35">
      <c r="A21" s="886"/>
      <c r="B21" s="21" t="s">
        <v>100</v>
      </c>
      <c r="C21" s="872"/>
      <c r="D21" s="854"/>
      <c r="E21" s="847"/>
      <c r="F21" s="847"/>
      <c r="G21" s="849"/>
      <c r="H21" s="894"/>
      <c r="I21" s="853"/>
      <c r="J21" s="6"/>
      <c r="K21" s="16"/>
      <c r="L21" s="773"/>
      <c r="M21" s="16"/>
      <c r="N21" s="24"/>
      <c r="O21" s="17"/>
      <c r="P21" s="17"/>
    </row>
    <row r="22" spans="1:16" s="5" customFormat="1" ht="18" customHeight="1" x14ac:dyDescent="0.35">
      <c r="A22" s="848" t="s">
        <v>37</v>
      </c>
      <c r="B22" s="19" t="s">
        <v>101</v>
      </c>
      <c r="C22" s="872">
        <f>'4-10'!H48</f>
        <v>11</v>
      </c>
      <c r="D22" s="854">
        <f>'4-10'!N48</f>
        <v>30</v>
      </c>
      <c r="E22" s="846">
        <f>SUM(C22:D22)</f>
        <v>41</v>
      </c>
      <c r="F22" s="846">
        <v>723</v>
      </c>
      <c r="G22" s="849" t="s">
        <v>94</v>
      </c>
      <c r="H22" s="894"/>
      <c r="I22" s="853"/>
      <c r="K22" s="16"/>
      <c r="L22" s="773"/>
      <c r="M22" s="16"/>
      <c r="N22" s="24"/>
      <c r="O22" s="17"/>
      <c r="P22" s="17"/>
    </row>
    <row r="23" spans="1:16" s="5" customFormat="1" ht="18" customHeight="1" x14ac:dyDescent="0.35">
      <c r="A23" s="886"/>
      <c r="B23" s="21" t="s">
        <v>47</v>
      </c>
      <c r="C23" s="872"/>
      <c r="D23" s="854"/>
      <c r="E23" s="847"/>
      <c r="F23" s="847"/>
      <c r="G23" s="849"/>
      <c r="H23" s="894"/>
      <c r="I23" s="853"/>
      <c r="K23" s="16"/>
      <c r="L23" s="773"/>
      <c r="M23" s="16"/>
      <c r="N23" s="16"/>
    </row>
    <row r="24" spans="1:16" s="5" customFormat="1" ht="18" customHeight="1" x14ac:dyDescent="0.35">
      <c r="A24" s="848" t="s">
        <v>38</v>
      </c>
      <c r="B24" s="20" t="s">
        <v>99</v>
      </c>
      <c r="C24" s="872">
        <f>'4-11'!H48</f>
        <v>20</v>
      </c>
      <c r="D24" s="854">
        <f>'4-11'!N48</f>
        <v>18</v>
      </c>
      <c r="E24" s="846">
        <f>SUM(C24:D24)</f>
        <v>38</v>
      </c>
      <c r="F24" s="892">
        <v>722</v>
      </c>
      <c r="G24" s="849"/>
      <c r="H24" s="894"/>
      <c r="I24" s="853"/>
      <c r="K24" s="16"/>
      <c r="L24" s="773"/>
      <c r="M24" s="16"/>
      <c r="N24" s="16"/>
    </row>
    <row r="25" spans="1:16" s="5" customFormat="1" ht="18" customHeight="1" thickBot="1" x14ac:dyDescent="0.4">
      <c r="A25" s="886"/>
      <c r="B25" s="21" t="s">
        <v>102</v>
      </c>
      <c r="C25" s="872"/>
      <c r="D25" s="854"/>
      <c r="E25" s="847"/>
      <c r="F25" s="893"/>
      <c r="G25" s="879"/>
      <c r="H25" s="895"/>
      <c r="I25" s="896"/>
      <c r="K25" s="16"/>
      <c r="L25" s="773"/>
      <c r="M25" s="16"/>
      <c r="N25" s="16"/>
    </row>
    <row r="26" spans="1:16" s="5" customFormat="1" ht="18" customHeight="1" x14ac:dyDescent="0.35">
      <c r="A26" s="848" t="s">
        <v>39</v>
      </c>
      <c r="B26" s="22" t="s">
        <v>103</v>
      </c>
      <c r="C26" s="872">
        <f>'4-12'!G44</f>
        <v>10</v>
      </c>
      <c r="D26" s="854">
        <f>'4-12'!M44</f>
        <v>26</v>
      </c>
      <c r="E26" s="846">
        <f>SUM(C26:D26)</f>
        <v>36</v>
      </c>
      <c r="F26" s="856">
        <v>732</v>
      </c>
      <c r="G26" s="859" t="s">
        <v>23</v>
      </c>
      <c r="H26" s="860"/>
      <c r="I26" s="861"/>
      <c r="K26" s="16"/>
      <c r="L26" s="773"/>
      <c r="M26" s="16"/>
      <c r="N26" s="16"/>
    </row>
    <row r="27" spans="1:16" s="5" customFormat="1" ht="18" customHeight="1" thickBot="1" x14ac:dyDescent="0.4">
      <c r="A27" s="879"/>
      <c r="B27" s="23" t="s">
        <v>95</v>
      </c>
      <c r="C27" s="873"/>
      <c r="D27" s="855"/>
      <c r="E27" s="858"/>
      <c r="F27" s="857"/>
      <c r="G27" s="859"/>
      <c r="H27" s="860"/>
      <c r="I27" s="861"/>
      <c r="K27" s="16"/>
      <c r="L27" s="773"/>
      <c r="M27" s="16"/>
      <c r="N27" s="16"/>
    </row>
    <row r="28" spans="1:16" s="5" customFormat="1" ht="18" customHeight="1" x14ac:dyDescent="0.35">
      <c r="A28" s="848" t="s">
        <v>53</v>
      </c>
      <c r="B28" s="22" t="s">
        <v>94</v>
      </c>
      <c r="C28" s="872">
        <f>'4-13'!I48</f>
        <v>22</v>
      </c>
      <c r="D28" s="854">
        <f>'4-13'!O48</f>
        <v>14</v>
      </c>
      <c r="E28" s="846">
        <f>SUM(C28:D28)</f>
        <v>36</v>
      </c>
      <c r="F28" s="856">
        <v>721</v>
      </c>
      <c r="G28" s="876">
        <v>45784</v>
      </c>
      <c r="H28" s="877"/>
      <c r="I28" s="878"/>
      <c r="K28" s="16"/>
      <c r="L28" s="773"/>
      <c r="M28" s="16"/>
      <c r="N28" s="16"/>
    </row>
    <row r="29" spans="1:16" s="5" customFormat="1" ht="18" customHeight="1" thickBot="1" x14ac:dyDescent="0.4">
      <c r="A29" s="879"/>
      <c r="B29" s="23" t="s">
        <v>104</v>
      </c>
      <c r="C29" s="873"/>
      <c r="D29" s="855"/>
      <c r="E29" s="858"/>
      <c r="F29" s="857"/>
      <c r="G29" s="876"/>
      <c r="H29" s="877"/>
      <c r="I29" s="878"/>
      <c r="K29" s="16"/>
      <c r="L29" s="773"/>
      <c r="M29" s="16"/>
      <c r="N29" s="16"/>
    </row>
    <row r="30" spans="1:16" s="5" customFormat="1" ht="18" customHeight="1" x14ac:dyDescent="0.35">
      <c r="A30" s="904" t="s">
        <v>77</v>
      </c>
      <c r="B30" s="751" t="s">
        <v>78</v>
      </c>
      <c r="C30" s="906">
        <f>'4-14'!H33</f>
        <v>2</v>
      </c>
      <c r="D30" s="908">
        <f>'4-14'!L33</f>
        <v>1</v>
      </c>
      <c r="E30" s="897">
        <f>SUM(C30:D30)</f>
        <v>3</v>
      </c>
      <c r="F30" s="899" t="s">
        <v>70</v>
      </c>
      <c r="G30" s="876"/>
      <c r="H30" s="877"/>
      <c r="I30" s="878"/>
      <c r="K30" s="16"/>
      <c r="L30" s="773"/>
      <c r="M30" s="16"/>
      <c r="N30" s="16"/>
    </row>
    <row r="31" spans="1:16" s="5" customFormat="1" ht="18" customHeight="1" thickBot="1" x14ac:dyDescent="0.4">
      <c r="A31" s="905"/>
      <c r="B31" s="752" t="s">
        <v>79</v>
      </c>
      <c r="C31" s="907"/>
      <c r="D31" s="909"/>
      <c r="E31" s="898"/>
      <c r="F31" s="900"/>
      <c r="G31" s="876"/>
      <c r="H31" s="877"/>
      <c r="I31" s="878"/>
      <c r="K31" s="16"/>
      <c r="L31" s="773"/>
      <c r="M31" s="16"/>
      <c r="N31" s="16"/>
    </row>
    <row r="32" spans="1:16" s="2" customFormat="1" ht="25.35" customHeight="1" thickBot="1" x14ac:dyDescent="0.45">
      <c r="A32" s="870" t="s">
        <v>21</v>
      </c>
      <c r="B32" s="871"/>
      <c r="C32" s="7">
        <f>SUM(C4:C30)</f>
        <v>236</v>
      </c>
      <c r="D32" s="8">
        <f>SUM(D4:D30)</f>
        <v>258</v>
      </c>
      <c r="E32" s="9">
        <f>SUM(E4:E30)</f>
        <v>494</v>
      </c>
      <c r="F32" s="12"/>
      <c r="G32" s="887"/>
      <c r="H32" s="888"/>
      <c r="I32" s="889"/>
      <c r="K32" s="15"/>
      <c r="L32" s="15"/>
      <c r="M32" s="15"/>
      <c r="N32" s="15"/>
    </row>
    <row r="33" spans="1:14" s="2" customFormat="1" ht="21" customHeight="1" x14ac:dyDescent="0.5">
      <c r="B33" s="10"/>
      <c r="K33" s="15"/>
      <c r="L33" s="15"/>
      <c r="M33" s="15"/>
      <c r="N33" s="15"/>
    </row>
    <row r="34" spans="1:14" s="2" customFormat="1" ht="39.950000000000003" hidden="1" customHeight="1" x14ac:dyDescent="0.5">
      <c r="A34" s="1" t="str">
        <f>A4</f>
        <v>ม.4/1</v>
      </c>
      <c r="B34" s="1"/>
      <c r="C34" s="13">
        <f>C4</f>
        <v>16</v>
      </c>
      <c r="D34" s="13">
        <f t="shared" ref="D34:F34" si="0">D4</f>
        <v>24</v>
      </c>
      <c r="E34" s="13">
        <f t="shared" si="0"/>
        <v>40</v>
      </c>
      <c r="F34" s="13">
        <f t="shared" si="0"/>
        <v>735</v>
      </c>
      <c r="G34" s="2">
        <v>40</v>
      </c>
      <c r="K34" s="15"/>
      <c r="L34" s="15"/>
      <c r="M34" s="15"/>
      <c r="N34" s="15"/>
    </row>
    <row r="35" spans="1:14" hidden="1" x14ac:dyDescent="0.5">
      <c r="A35" s="1" t="str">
        <f>A6</f>
        <v>ม.4/2</v>
      </c>
      <c r="C35" s="13">
        <f>C6</f>
        <v>17</v>
      </c>
      <c r="D35" s="13">
        <f t="shared" ref="D35:F35" si="1">D6</f>
        <v>18</v>
      </c>
      <c r="E35" s="13">
        <f t="shared" si="1"/>
        <v>35</v>
      </c>
      <c r="F35" s="13">
        <f t="shared" si="1"/>
        <v>736</v>
      </c>
      <c r="G35" s="1">
        <v>36</v>
      </c>
    </row>
    <row r="36" spans="1:14" hidden="1" x14ac:dyDescent="0.5">
      <c r="A36" s="1" t="str">
        <f>A8</f>
        <v>ม.4/3</v>
      </c>
      <c r="C36" s="13">
        <f>C8</f>
        <v>22</v>
      </c>
      <c r="D36" s="13">
        <f t="shared" ref="D36:F36" si="2">D8</f>
        <v>8</v>
      </c>
      <c r="E36" s="13">
        <f t="shared" si="2"/>
        <v>30</v>
      </c>
      <c r="F36" s="13">
        <f t="shared" si="2"/>
        <v>737</v>
      </c>
      <c r="G36" s="1">
        <v>30</v>
      </c>
    </row>
    <row r="37" spans="1:14" hidden="1" x14ac:dyDescent="0.5">
      <c r="A37" s="1" t="str">
        <f>A10</f>
        <v>ม.4/4</v>
      </c>
      <c r="B37" s="11"/>
      <c r="C37" s="13">
        <f t="shared" ref="C37:F37" si="3">C10</f>
        <v>14</v>
      </c>
      <c r="D37" s="13">
        <f t="shared" si="3"/>
        <v>22</v>
      </c>
      <c r="E37" s="13">
        <f t="shared" si="3"/>
        <v>36</v>
      </c>
      <c r="F37" s="13">
        <f t="shared" si="3"/>
        <v>738</v>
      </c>
      <c r="G37" s="1">
        <v>36</v>
      </c>
    </row>
    <row r="38" spans="1:14" hidden="1" x14ac:dyDescent="0.5">
      <c r="A38" s="1" t="str">
        <f>A12</f>
        <v>ม.4/5</v>
      </c>
      <c r="B38" s="11"/>
      <c r="C38" s="13">
        <f t="shared" ref="C38:F38" si="4">C12</f>
        <v>22</v>
      </c>
      <c r="D38" s="13">
        <f t="shared" si="4"/>
        <v>18</v>
      </c>
      <c r="E38" s="13">
        <f t="shared" si="4"/>
        <v>40</v>
      </c>
      <c r="F38" s="13">
        <f t="shared" si="4"/>
        <v>728</v>
      </c>
      <c r="G38" s="1">
        <v>40</v>
      </c>
    </row>
    <row r="39" spans="1:14" hidden="1" x14ac:dyDescent="0.5">
      <c r="A39" s="1" t="str">
        <f>A14</f>
        <v>ม.4/6</v>
      </c>
      <c r="B39" s="11"/>
      <c r="C39" s="13">
        <f t="shared" ref="C39:F39" si="5">C14</f>
        <v>21</v>
      </c>
      <c r="D39" s="13">
        <f t="shared" si="5"/>
        <v>19</v>
      </c>
      <c r="E39" s="13">
        <f t="shared" si="5"/>
        <v>40</v>
      </c>
      <c r="F39" s="13">
        <f t="shared" si="5"/>
        <v>727</v>
      </c>
      <c r="G39" s="1">
        <v>40</v>
      </c>
    </row>
    <row r="40" spans="1:14" hidden="1" x14ac:dyDescent="0.5">
      <c r="A40" s="1" t="str">
        <f>A16</f>
        <v>ม.4/7</v>
      </c>
      <c r="B40" s="11"/>
      <c r="C40" s="13">
        <f t="shared" ref="C40:F40" si="6">C16</f>
        <v>21</v>
      </c>
      <c r="D40" s="13">
        <f t="shared" si="6"/>
        <v>19</v>
      </c>
      <c r="E40" s="13">
        <f t="shared" si="6"/>
        <v>40</v>
      </c>
      <c r="F40" s="13">
        <f t="shared" si="6"/>
        <v>726</v>
      </c>
      <c r="G40" s="1">
        <v>40</v>
      </c>
    </row>
    <row r="41" spans="1:14" hidden="1" x14ac:dyDescent="0.5">
      <c r="A41" s="1" t="str">
        <f>A18</f>
        <v>ม.4/8</v>
      </c>
      <c r="B41" s="11"/>
      <c r="C41" s="13">
        <f t="shared" ref="C41:F41" si="7">C18</f>
        <v>21</v>
      </c>
      <c r="D41" s="13">
        <f t="shared" si="7"/>
        <v>19</v>
      </c>
      <c r="E41" s="13">
        <f t="shared" si="7"/>
        <v>40</v>
      </c>
      <c r="F41" s="13">
        <f t="shared" si="7"/>
        <v>725</v>
      </c>
      <c r="G41" s="1">
        <v>40</v>
      </c>
    </row>
    <row r="42" spans="1:14" hidden="1" x14ac:dyDescent="0.5">
      <c r="A42" s="1" t="str">
        <f>A20</f>
        <v>ม.4/9</v>
      </c>
      <c r="B42" s="11"/>
      <c r="C42" s="13">
        <f t="shared" ref="C42:F42" si="8">C20</f>
        <v>17</v>
      </c>
      <c r="D42" s="13">
        <f t="shared" si="8"/>
        <v>22</v>
      </c>
      <c r="E42" s="13">
        <f t="shared" si="8"/>
        <v>39</v>
      </c>
      <c r="F42" s="13">
        <f t="shared" si="8"/>
        <v>724</v>
      </c>
      <c r="G42" s="1">
        <v>40</v>
      </c>
    </row>
    <row r="43" spans="1:14" hidden="1" x14ac:dyDescent="0.5">
      <c r="A43" s="1" t="str">
        <f>A22</f>
        <v>ม.4/10</v>
      </c>
      <c r="B43" s="11"/>
      <c r="C43" s="13">
        <f t="shared" ref="C43:F43" si="9">C22</f>
        <v>11</v>
      </c>
      <c r="D43" s="13">
        <f t="shared" si="9"/>
        <v>30</v>
      </c>
      <c r="E43" s="13">
        <f t="shared" si="9"/>
        <v>41</v>
      </c>
      <c r="F43" s="13">
        <f t="shared" si="9"/>
        <v>723</v>
      </c>
      <c r="G43" s="1">
        <v>40</v>
      </c>
    </row>
    <row r="44" spans="1:14" hidden="1" x14ac:dyDescent="0.5">
      <c r="A44" s="1" t="str">
        <f>A24</f>
        <v>ม.4/11</v>
      </c>
      <c r="B44" s="11"/>
      <c r="C44" s="13">
        <f t="shared" ref="C44:F44" si="10">C24</f>
        <v>20</v>
      </c>
      <c r="D44" s="13">
        <f t="shared" si="10"/>
        <v>18</v>
      </c>
      <c r="E44" s="13">
        <f t="shared" si="10"/>
        <v>38</v>
      </c>
      <c r="F44" s="13">
        <f t="shared" si="10"/>
        <v>722</v>
      </c>
      <c r="G44" s="1">
        <v>40</v>
      </c>
    </row>
    <row r="45" spans="1:14" hidden="1" x14ac:dyDescent="0.5">
      <c r="A45" s="1" t="str">
        <f>A26</f>
        <v>ม.4/12</v>
      </c>
      <c r="C45" s="13">
        <f t="shared" ref="C45:F45" si="11">C26</f>
        <v>10</v>
      </c>
      <c r="D45" s="13">
        <f t="shared" si="11"/>
        <v>26</v>
      </c>
      <c r="E45" s="13">
        <f t="shared" si="11"/>
        <v>36</v>
      </c>
      <c r="F45" s="13">
        <f t="shared" si="11"/>
        <v>732</v>
      </c>
      <c r="G45" s="1">
        <v>36</v>
      </c>
    </row>
    <row r="46" spans="1:14" hidden="1" x14ac:dyDescent="0.5">
      <c r="A46" s="1" t="str">
        <f>A28</f>
        <v>ม.4/13</v>
      </c>
      <c r="C46" s="13">
        <f>C28</f>
        <v>22</v>
      </c>
      <c r="D46" s="13">
        <f>D28</f>
        <v>14</v>
      </c>
      <c r="E46" s="13">
        <f>E28</f>
        <v>36</v>
      </c>
      <c r="F46" s="13">
        <f>F28</f>
        <v>721</v>
      </c>
      <c r="G46" s="1">
        <v>40</v>
      </c>
    </row>
    <row r="47" spans="1:14" hidden="1" x14ac:dyDescent="0.5">
      <c r="A47" s="1" t="str">
        <f>A30</f>
        <v>ม.4/14</v>
      </c>
      <c r="C47" s="13">
        <f t="shared" ref="C47:F47" si="12">C30</f>
        <v>2</v>
      </c>
      <c r="D47" s="13">
        <f t="shared" si="12"/>
        <v>1</v>
      </c>
      <c r="E47" s="13">
        <f t="shared" si="12"/>
        <v>3</v>
      </c>
      <c r="F47" s="14" t="str">
        <f t="shared" si="12"/>
        <v>พักการเรียน</v>
      </c>
      <c r="G47" s="1">
        <f>SUM(G34:G46)</f>
        <v>498</v>
      </c>
    </row>
    <row r="48" spans="1:14" hidden="1" x14ac:dyDescent="0.5">
      <c r="A48" s="1" t="str">
        <f>A32</f>
        <v>รวมทั้งหมด</v>
      </c>
      <c r="C48" s="13">
        <f>C32</f>
        <v>236</v>
      </c>
      <c r="D48" s="13">
        <f>D32</f>
        <v>258</v>
      </c>
      <c r="E48" s="13">
        <f>E32</f>
        <v>494</v>
      </c>
      <c r="F48" s="13"/>
    </row>
    <row r="49" hidden="1" x14ac:dyDescent="0.5"/>
  </sheetData>
  <mergeCells count="106">
    <mergeCell ref="A30:A31"/>
    <mergeCell ref="C30:C31"/>
    <mergeCell ref="D30:D31"/>
    <mergeCell ref="A26:A27"/>
    <mergeCell ref="A24:A25"/>
    <mergeCell ref="C24:C25"/>
    <mergeCell ref="A1:C1"/>
    <mergeCell ref="D1:I1"/>
    <mergeCell ref="G20:I21"/>
    <mergeCell ref="G22:I23"/>
    <mergeCell ref="D16:D17"/>
    <mergeCell ref="D18:D19"/>
    <mergeCell ref="D22:D23"/>
    <mergeCell ref="A20:A21"/>
    <mergeCell ref="C20:C21"/>
    <mergeCell ref="D20:D21"/>
    <mergeCell ref="G2:I3"/>
    <mergeCell ref="F2:F3"/>
    <mergeCell ref="F22:F23"/>
    <mergeCell ref="F20:F21"/>
    <mergeCell ref="A2:A3"/>
    <mergeCell ref="B2:B3"/>
    <mergeCell ref="C2:D2"/>
    <mergeCell ref="E24:E25"/>
    <mergeCell ref="E2:E3"/>
    <mergeCell ref="C16:C17"/>
    <mergeCell ref="A18:A19"/>
    <mergeCell ref="C18:C19"/>
    <mergeCell ref="D4:D5"/>
    <mergeCell ref="D6:D7"/>
    <mergeCell ref="D8:D9"/>
    <mergeCell ref="D10:D11"/>
    <mergeCell ref="D12:D13"/>
    <mergeCell ref="D14:D15"/>
    <mergeCell ref="A22:A23"/>
    <mergeCell ref="C22:C23"/>
    <mergeCell ref="G32:I32"/>
    <mergeCell ref="A4:A5"/>
    <mergeCell ref="A6:A7"/>
    <mergeCell ref="A8:A9"/>
    <mergeCell ref="A10:A11"/>
    <mergeCell ref="A12:A13"/>
    <mergeCell ref="A14:A15"/>
    <mergeCell ref="A16:A17"/>
    <mergeCell ref="C4:C5"/>
    <mergeCell ref="C6:C7"/>
    <mergeCell ref="C8:C9"/>
    <mergeCell ref="C10:C11"/>
    <mergeCell ref="C12:C13"/>
    <mergeCell ref="C14:C15"/>
    <mergeCell ref="F12:F13"/>
    <mergeCell ref="F18:F19"/>
    <mergeCell ref="D24:D25"/>
    <mergeCell ref="F24:F25"/>
    <mergeCell ref="G30:I31"/>
    <mergeCell ref="G24:I25"/>
    <mergeCell ref="E30:E31"/>
    <mergeCell ref="F30:F31"/>
    <mergeCell ref="A32:B32"/>
    <mergeCell ref="C26:C27"/>
    <mergeCell ref="E4:E5"/>
    <mergeCell ref="E6:E7"/>
    <mergeCell ref="E10:E11"/>
    <mergeCell ref="E8:E9"/>
    <mergeCell ref="E12:E13"/>
    <mergeCell ref="G6:G7"/>
    <mergeCell ref="G4:G5"/>
    <mergeCell ref="F4:F5"/>
    <mergeCell ref="F6:F7"/>
    <mergeCell ref="F8:F9"/>
    <mergeCell ref="F10:F11"/>
    <mergeCell ref="G28:I29"/>
    <mergeCell ref="A28:A29"/>
    <mergeCell ref="C28:C29"/>
    <mergeCell ref="D28:D29"/>
    <mergeCell ref="E28:E29"/>
    <mergeCell ref="F28:F29"/>
    <mergeCell ref="G18:I19"/>
    <mergeCell ref="G16:I17"/>
    <mergeCell ref="E14:E15"/>
    <mergeCell ref="E16:E17"/>
    <mergeCell ref="E18:E19"/>
    <mergeCell ref="I6:I7"/>
    <mergeCell ref="H6:H7"/>
    <mergeCell ref="H4:H5"/>
    <mergeCell ref="I4:I5"/>
    <mergeCell ref="I8:I9"/>
    <mergeCell ref="G12:G13"/>
    <mergeCell ref="G10:G11"/>
    <mergeCell ref="G8:G9"/>
    <mergeCell ref="H12:H13"/>
    <mergeCell ref="H10:H11"/>
    <mergeCell ref="H8:H9"/>
    <mergeCell ref="I10:I11"/>
    <mergeCell ref="I12:I13"/>
    <mergeCell ref="F16:F17"/>
    <mergeCell ref="E20:E21"/>
    <mergeCell ref="E22:E23"/>
    <mergeCell ref="G14:G15"/>
    <mergeCell ref="H14:H15"/>
    <mergeCell ref="I14:I15"/>
    <mergeCell ref="F14:F15"/>
    <mergeCell ref="D26:D27"/>
    <mergeCell ref="F26:F27"/>
    <mergeCell ref="E26:E27"/>
    <mergeCell ref="G26:I27"/>
  </mergeCells>
  <phoneticPr fontId="1" type="noConversion"/>
  <printOptions horizontalCentered="1"/>
  <pageMargins left="0.55118110236220474" right="0.35433070866141736" top="0.59055118110236227" bottom="0.39370078740157483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3"/>
  <sheetViews>
    <sheetView topLeftCell="A17" zoomScale="118" zoomScaleNormal="118" workbookViewId="0">
      <selection activeCell="J25" sqref="J25"/>
    </sheetView>
  </sheetViews>
  <sheetFormatPr defaultColWidth="9.140625" defaultRowHeight="15" customHeight="1" x14ac:dyDescent="0.5"/>
  <cols>
    <col min="1" max="1" width="5.5703125" style="25" customWidth="1"/>
    <col min="2" max="2" width="9.85546875" style="327" customWidth="1"/>
    <col min="3" max="3" width="3.140625" style="328" customWidth="1"/>
    <col min="4" max="4" width="9.42578125" style="195" customWidth="1"/>
    <col min="5" max="5" width="11" style="195" customWidth="1"/>
    <col min="6" max="6" width="5.140625" style="25" customWidth="1"/>
    <col min="7" max="25" width="3" style="25" customWidth="1"/>
    <col min="26" max="26" width="3.42578125" style="25" hidden="1" customWidth="1"/>
    <col min="27" max="27" width="22" style="198" hidden="1" customWidth="1"/>
    <col min="28" max="28" width="11.85546875" style="25" hidden="1" customWidth="1"/>
    <col min="29" max="16384" width="9.140625" style="25"/>
  </cols>
  <sheetData>
    <row r="1" spans="1:28" ht="18" customHeight="1" x14ac:dyDescent="0.5">
      <c r="B1" s="196" t="s">
        <v>59</v>
      </c>
      <c r="C1" s="197"/>
      <c r="D1" s="28"/>
      <c r="E1" s="29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ม.4'!B6</f>
        <v>นางสาวปัณณพร  โอมี</v>
      </c>
    </row>
    <row r="2" spans="1:28" ht="18" customHeight="1" x14ac:dyDescent="0.5">
      <c r="B2" s="199" t="s">
        <v>49</v>
      </c>
      <c r="C2" s="197"/>
      <c r="D2" s="28"/>
      <c r="E2" s="29" t="s">
        <v>56</v>
      </c>
      <c r="M2" s="25" t="s">
        <v>50</v>
      </c>
      <c r="R2" s="25" t="str">
        <f>'ยอด ม.4'!B7</f>
        <v>..........-.............</v>
      </c>
    </row>
    <row r="3" spans="1:28" s="35" customFormat="1" ht="17.25" customHeight="1" x14ac:dyDescent="0.5">
      <c r="A3" s="31" t="s">
        <v>73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01">
        <f>'ยอด ม.4'!F6</f>
        <v>736</v>
      </c>
      <c r="X4" s="801"/>
      <c r="AA4" s="198"/>
    </row>
    <row r="5" spans="1:28" s="40" customFormat="1" ht="18" customHeight="1" x14ac:dyDescent="0.5">
      <c r="A5" s="802" t="s">
        <v>0</v>
      </c>
      <c r="B5" s="804" t="s">
        <v>1</v>
      </c>
      <c r="C5" s="806" t="s">
        <v>2</v>
      </c>
      <c r="D5" s="808" t="s">
        <v>9</v>
      </c>
      <c r="E5" s="810" t="s">
        <v>4</v>
      </c>
      <c r="F5" s="802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03"/>
      <c r="B6" s="805"/>
      <c r="C6" s="807"/>
      <c r="D6" s="809"/>
      <c r="E6" s="811"/>
      <c r="F6" s="812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114</v>
      </c>
      <c r="AB6" s="213" t="s">
        <v>115</v>
      </c>
    </row>
    <row r="7" spans="1:28" s="40" customFormat="1" ht="16.350000000000001" customHeight="1" x14ac:dyDescent="0.5">
      <c r="A7" s="257">
        <v>1</v>
      </c>
      <c r="B7" s="154">
        <v>42725</v>
      </c>
      <c r="C7" s="155" t="s">
        <v>83</v>
      </c>
      <c r="D7" s="156" t="s">
        <v>124</v>
      </c>
      <c r="E7" s="157" t="s">
        <v>125</v>
      </c>
      <c r="F7" s="215" t="s">
        <v>16</v>
      </c>
      <c r="G7" s="338"/>
      <c r="H7" s="274"/>
      <c r="I7" s="275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29">
        <v>1849902124128</v>
      </c>
      <c r="AB7" s="230" t="s">
        <v>117</v>
      </c>
    </row>
    <row r="8" spans="1:28" s="40" customFormat="1" ht="16.350000000000001" customHeight="1" x14ac:dyDescent="0.5">
      <c r="A8" s="120">
        <v>2</v>
      </c>
      <c r="B8" s="162">
        <v>42758</v>
      </c>
      <c r="C8" s="163" t="s">
        <v>83</v>
      </c>
      <c r="D8" s="164" t="s">
        <v>126</v>
      </c>
      <c r="E8" s="165" t="s">
        <v>127</v>
      </c>
      <c r="F8" s="168" t="s">
        <v>17</v>
      </c>
      <c r="G8" s="340"/>
      <c r="H8" s="280"/>
      <c r="I8" s="80"/>
      <c r="J8" s="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29">
        <v>1849902161139</v>
      </c>
      <c r="AB8" s="230" t="s">
        <v>117</v>
      </c>
    </row>
    <row r="9" spans="1:28" s="40" customFormat="1" ht="16.350000000000001" customHeight="1" x14ac:dyDescent="0.5">
      <c r="A9" s="120">
        <v>3</v>
      </c>
      <c r="B9" s="162">
        <v>42763</v>
      </c>
      <c r="C9" s="163" t="s">
        <v>83</v>
      </c>
      <c r="D9" s="164" t="s">
        <v>128</v>
      </c>
      <c r="E9" s="165" t="s">
        <v>129</v>
      </c>
      <c r="F9" s="168" t="s">
        <v>13</v>
      </c>
      <c r="G9" s="340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29">
        <v>1849902093460</v>
      </c>
      <c r="AB9" s="230" t="s">
        <v>117</v>
      </c>
    </row>
    <row r="10" spans="1:28" s="40" customFormat="1" ht="16.350000000000001" customHeight="1" x14ac:dyDescent="0.5">
      <c r="A10" s="120">
        <v>4</v>
      </c>
      <c r="B10" s="162">
        <v>42768</v>
      </c>
      <c r="C10" s="163" t="s">
        <v>83</v>
      </c>
      <c r="D10" s="164" t="s">
        <v>109</v>
      </c>
      <c r="E10" s="165" t="s">
        <v>130</v>
      </c>
      <c r="F10" s="168" t="s">
        <v>14</v>
      </c>
      <c r="G10" s="340"/>
      <c r="H10" s="280"/>
      <c r="I10" s="80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29">
        <v>1849902113941</v>
      </c>
      <c r="AB10" s="230" t="s">
        <v>117</v>
      </c>
    </row>
    <row r="11" spans="1:28" s="40" customFormat="1" ht="16.350000000000001" customHeight="1" x14ac:dyDescent="0.5">
      <c r="A11" s="246">
        <v>5</v>
      </c>
      <c r="B11" s="147">
        <v>42769</v>
      </c>
      <c r="C11" s="148" t="s">
        <v>83</v>
      </c>
      <c r="D11" s="149" t="s">
        <v>131</v>
      </c>
      <c r="E11" s="150" t="s">
        <v>132</v>
      </c>
      <c r="F11" s="153" t="s">
        <v>15</v>
      </c>
      <c r="G11" s="342"/>
      <c r="H11" s="292"/>
      <c r="I11" s="101"/>
      <c r="J11" s="101"/>
      <c r="K11" s="101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29">
        <v>1849902082913</v>
      </c>
      <c r="AB11" s="230" t="s">
        <v>117</v>
      </c>
    </row>
    <row r="12" spans="1:28" s="40" customFormat="1" ht="15.95" customHeight="1" x14ac:dyDescent="0.5">
      <c r="A12" s="257">
        <v>6</v>
      </c>
      <c r="B12" s="154">
        <v>42770</v>
      </c>
      <c r="C12" s="155" t="s">
        <v>83</v>
      </c>
      <c r="D12" s="156" t="s">
        <v>133</v>
      </c>
      <c r="E12" s="157" t="s">
        <v>134</v>
      </c>
      <c r="F12" s="215" t="s">
        <v>16</v>
      </c>
      <c r="G12" s="343"/>
      <c r="H12" s="344"/>
      <c r="I12" s="277"/>
      <c r="J12" s="277"/>
      <c r="K12" s="277"/>
      <c r="L12" s="277"/>
      <c r="M12" s="277"/>
      <c r="N12" s="277"/>
      <c r="O12" s="277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29">
        <v>1849902097236</v>
      </c>
      <c r="AB12" s="230" t="s">
        <v>117</v>
      </c>
    </row>
    <row r="13" spans="1:28" s="40" customFormat="1" ht="16.350000000000001" customHeight="1" x14ac:dyDescent="0.5">
      <c r="A13" s="120">
        <v>7</v>
      </c>
      <c r="B13" s="162">
        <v>42794</v>
      </c>
      <c r="C13" s="163" t="s">
        <v>83</v>
      </c>
      <c r="D13" s="164" t="s">
        <v>135</v>
      </c>
      <c r="E13" s="165" t="s">
        <v>107</v>
      </c>
      <c r="F13" s="168" t="s">
        <v>17</v>
      </c>
      <c r="G13" s="345"/>
      <c r="H13" s="244"/>
      <c r="I13" s="245"/>
      <c r="J13" s="245"/>
      <c r="K13" s="245"/>
      <c r="L13" s="245"/>
      <c r="M13" s="245"/>
      <c r="N13" s="245"/>
      <c r="O13" s="245"/>
      <c r="P13" s="80"/>
      <c r="Q13" s="71"/>
      <c r="R13" s="71"/>
      <c r="S13" s="71"/>
      <c r="T13" s="71"/>
      <c r="U13" s="71"/>
      <c r="V13" s="71"/>
      <c r="W13" s="71"/>
      <c r="X13" s="245"/>
      <c r="Y13" s="73"/>
      <c r="AA13" s="229">
        <v>1849902121102</v>
      </c>
      <c r="AB13" s="230" t="s">
        <v>117</v>
      </c>
    </row>
    <row r="14" spans="1:28" s="40" customFormat="1" ht="16.350000000000001" customHeight="1" x14ac:dyDescent="0.5">
      <c r="A14" s="120">
        <v>8</v>
      </c>
      <c r="B14" s="162">
        <v>42796</v>
      </c>
      <c r="C14" s="163" t="s">
        <v>83</v>
      </c>
      <c r="D14" s="164" t="s">
        <v>126</v>
      </c>
      <c r="E14" s="165" t="s">
        <v>136</v>
      </c>
      <c r="F14" s="168" t="s">
        <v>13</v>
      </c>
      <c r="G14" s="340"/>
      <c r="H14" s="280"/>
      <c r="I14" s="80"/>
      <c r="J14" s="80"/>
      <c r="K14" s="80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29">
        <v>1849902140794</v>
      </c>
      <c r="AB14" s="230" t="s">
        <v>117</v>
      </c>
    </row>
    <row r="15" spans="1:28" s="40" customFormat="1" ht="16.350000000000001" customHeight="1" x14ac:dyDescent="0.5">
      <c r="A15" s="120">
        <v>9</v>
      </c>
      <c r="B15" s="162">
        <v>42803</v>
      </c>
      <c r="C15" s="163" t="s">
        <v>83</v>
      </c>
      <c r="D15" s="164" t="s">
        <v>137</v>
      </c>
      <c r="E15" s="165" t="s">
        <v>138</v>
      </c>
      <c r="F15" s="168" t="s">
        <v>14</v>
      </c>
      <c r="G15" s="340"/>
      <c r="H15" s="280"/>
      <c r="I15" s="80"/>
      <c r="J15" s="80"/>
      <c r="K15" s="80"/>
      <c r="L15" s="2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29">
        <v>1849902103805</v>
      </c>
      <c r="AB15" s="230" t="s">
        <v>117</v>
      </c>
    </row>
    <row r="16" spans="1:28" s="40" customFormat="1" ht="15.95" customHeight="1" x14ac:dyDescent="0.5">
      <c r="A16" s="246">
        <v>10</v>
      </c>
      <c r="B16" s="147">
        <v>42826</v>
      </c>
      <c r="C16" s="148" t="s">
        <v>83</v>
      </c>
      <c r="D16" s="149" t="s">
        <v>250</v>
      </c>
      <c r="E16" s="150" t="s">
        <v>251</v>
      </c>
      <c r="F16" s="153" t="s">
        <v>15</v>
      </c>
      <c r="G16" s="342"/>
      <c r="H16" s="269"/>
      <c r="I16" s="101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102"/>
      <c r="W16" s="102"/>
      <c r="X16" s="270"/>
      <c r="Y16" s="271"/>
      <c r="AA16" s="229">
        <v>1849902067485</v>
      </c>
      <c r="AB16" s="230" t="s">
        <v>117</v>
      </c>
    </row>
    <row r="17" spans="1:28" s="40" customFormat="1" ht="15.95" customHeight="1" x14ac:dyDescent="0.5">
      <c r="A17" s="257">
        <v>11</v>
      </c>
      <c r="B17" s="154">
        <v>42902</v>
      </c>
      <c r="C17" s="155" t="s">
        <v>83</v>
      </c>
      <c r="D17" s="156" t="s">
        <v>139</v>
      </c>
      <c r="E17" s="157" t="s">
        <v>140</v>
      </c>
      <c r="F17" s="215" t="s">
        <v>16</v>
      </c>
      <c r="G17" s="338"/>
      <c r="H17" s="346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29">
        <v>1849902146105</v>
      </c>
      <c r="AB17" s="230" t="s">
        <v>117</v>
      </c>
    </row>
    <row r="18" spans="1:28" s="40" customFormat="1" ht="16.350000000000001" customHeight="1" x14ac:dyDescent="0.5">
      <c r="A18" s="120">
        <v>12</v>
      </c>
      <c r="B18" s="162">
        <v>42915</v>
      </c>
      <c r="C18" s="163" t="s">
        <v>83</v>
      </c>
      <c r="D18" s="164" t="s">
        <v>141</v>
      </c>
      <c r="E18" s="165" t="s">
        <v>142</v>
      </c>
      <c r="F18" s="168" t="s">
        <v>17</v>
      </c>
      <c r="G18" s="340"/>
      <c r="H18" s="280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29">
        <v>1849902109641</v>
      </c>
      <c r="AB18" s="230" t="s">
        <v>117</v>
      </c>
    </row>
    <row r="19" spans="1:28" s="40" customFormat="1" ht="16.350000000000001" customHeight="1" x14ac:dyDescent="0.5">
      <c r="A19" s="120">
        <v>13</v>
      </c>
      <c r="B19" s="162">
        <v>43000</v>
      </c>
      <c r="C19" s="163" t="s">
        <v>83</v>
      </c>
      <c r="D19" s="164" t="s">
        <v>143</v>
      </c>
      <c r="E19" s="165" t="s">
        <v>144</v>
      </c>
      <c r="F19" s="168" t="s">
        <v>13</v>
      </c>
      <c r="G19" s="340"/>
      <c r="H19" s="280"/>
      <c r="I19" s="80"/>
      <c r="J19" s="80"/>
      <c r="K19" s="80"/>
      <c r="L19" s="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1"/>
      <c r="X19" s="245"/>
      <c r="Y19" s="73"/>
      <c r="AA19" s="229">
        <v>1209702513193</v>
      </c>
      <c r="AB19" s="230" t="s">
        <v>117</v>
      </c>
    </row>
    <row r="20" spans="1:28" s="40" customFormat="1" ht="16.350000000000001" customHeight="1" x14ac:dyDescent="0.5">
      <c r="A20" s="120">
        <v>14</v>
      </c>
      <c r="B20" s="162">
        <v>43083</v>
      </c>
      <c r="C20" s="163" t="s">
        <v>83</v>
      </c>
      <c r="D20" s="164" t="s">
        <v>1073</v>
      </c>
      <c r="E20" s="165" t="s">
        <v>145</v>
      </c>
      <c r="F20" s="168" t="s">
        <v>14</v>
      </c>
      <c r="G20" s="340"/>
      <c r="H20" s="280"/>
      <c r="I20" s="80"/>
      <c r="J20" s="80"/>
      <c r="K20" s="80"/>
      <c r="L20" s="80"/>
      <c r="M20" s="80"/>
      <c r="N20" s="80"/>
      <c r="O20" s="80"/>
      <c r="P20" s="71"/>
      <c r="Q20" s="71"/>
      <c r="R20" s="71"/>
      <c r="S20" s="71"/>
      <c r="T20" s="71"/>
      <c r="U20" s="71"/>
      <c r="V20" s="71"/>
      <c r="W20" s="71"/>
      <c r="X20" s="245"/>
      <c r="Y20" s="73"/>
      <c r="AA20" s="229">
        <v>1849902152024</v>
      </c>
      <c r="AB20" s="230" t="s">
        <v>117</v>
      </c>
    </row>
    <row r="21" spans="1:28" s="40" customFormat="1" ht="15.95" customHeight="1" x14ac:dyDescent="0.5">
      <c r="A21" s="246">
        <v>15</v>
      </c>
      <c r="B21" s="579">
        <v>43162</v>
      </c>
      <c r="C21" s="148" t="s">
        <v>83</v>
      </c>
      <c r="D21" s="149" t="s">
        <v>146</v>
      </c>
      <c r="E21" s="150" t="s">
        <v>147</v>
      </c>
      <c r="F21" s="153" t="s">
        <v>15</v>
      </c>
      <c r="G21" s="342"/>
      <c r="H21" s="292"/>
      <c r="I21" s="101"/>
      <c r="J21" s="101"/>
      <c r="K21" s="101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2"/>
      <c r="W21" s="102"/>
      <c r="X21" s="270"/>
      <c r="Y21" s="271"/>
      <c r="AA21" s="229">
        <v>1800901431495</v>
      </c>
      <c r="AB21" s="230" t="s">
        <v>117</v>
      </c>
    </row>
    <row r="22" spans="1:28" s="40" customFormat="1" ht="15.95" customHeight="1" x14ac:dyDescent="0.5">
      <c r="A22" s="352">
        <v>16</v>
      </c>
      <c r="B22" s="348">
        <v>44997</v>
      </c>
      <c r="C22" s="349" t="s">
        <v>83</v>
      </c>
      <c r="D22" s="350" t="s">
        <v>148</v>
      </c>
      <c r="E22" s="351" t="s">
        <v>149</v>
      </c>
      <c r="F22" s="352" t="s">
        <v>17</v>
      </c>
      <c r="G22" s="353"/>
      <c r="H22" s="354"/>
      <c r="I22" s="355"/>
      <c r="J22" s="355"/>
      <c r="K22" s="355"/>
      <c r="L22" s="355"/>
      <c r="M22" s="355"/>
      <c r="N22" s="355"/>
      <c r="O22" s="355"/>
      <c r="P22" s="356"/>
      <c r="Q22" s="356"/>
      <c r="R22" s="356"/>
      <c r="S22" s="356"/>
      <c r="T22" s="356"/>
      <c r="U22" s="356"/>
      <c r="V22" s="356"/>
      <c r="W22" s="356"/>
      <c r="X22" s="357"/>
      <c r="Y22" s="358"/>
      <c r="Z22" s="287"/>
      <c r="AA22" s="286">
        <v>1909803488040</v>
      </c>
      <c r="AB22" s="287" t="s">
        <v>122</v>
      </c>
    </row>
    <row r="23" spans="1:28" s="40" customFormat="1" ht="16.350000000000001" customHeight="1" x14ac:dyDescent="0.5">
      <c r="A23" s="359">
        <v>17</v>
      </c>
      <c r="B23" s="281">
        <v>44998</v>
      </c>
      <c r="C23" s="282" t="s">
        <v>83</v>
      </c>
      <c r="D23" s="283" t="s">
        <v>150</v>
      </c>
      <c r="E23" s="284" t="s">
        <v>151</v>
      </c>
      <c r="F23" s="359" t="s">
        <v>13</v>
      </c>
      <c r="G23" s="614"/>
      <c r="H23" s="615"/>
      <c r="I23" s="616"/>
      <c r="J23" s="616"/>
      <c r="K23" s="616"/>
      <c r="L23" s="617"/>
      <c r="M23" s="617"/>
      <c r="N23" s="617"/>
      <c r="O23" s="617"/>
      <c r="P23" s="618"/>
      <c r="Q23" s="618"/>
      <c r="R23" s="618"/>
      <c r="S23" s="618"/>
      <c r="T23" s="618"/>
      <c r="U23" s="618"/>
      <c r="V23" s="618"/>
      <c r="W23" s="618"/>
      <c r="X23" s="616"/>
      <c r="Y23" s="619"/>
      <c r="Z23" s="287"/>
      <c r="AA23" s="286">
        <v>1849902137840</v>
      </c>
      <c r="AB23" s="287" t="s">
        <v>122</v>
      </c>
    </row>
    <row r="24" spans="1:28" s="40" customFormat="1" ht="16.350000000000001" customHeight="1" x14ac:dyDescent="0.5">
      <c r="A24" s="120">
        <v>18</v>
      </c>
      <c r="B24" s="360">
        <v>42745</v>
      </c>
      <c r="C24" s="302" t="s">
        <v>75</v>
      </c>
      <c r="D24" s="303" t="s">
        <v>152</v>
      </c>
      <c r="E24" s="304" t="s">
        <v>153</v>
      </c>
      <c r="F24" s="120" t="s">
        <v>14</v>
      </c>
      <c r="G24" s="621"/>
      <c r="H24" s="622"/>
      <c r="I24" s="617"/>
      <c r="J24" s="617"/>
      <c r="K24" s="617"/>
      <c r="L24" s="617"/>
      <c r="M24" s="617"/>
      <c r="N24" s="617"/>
      <c r="O24" s="617"/>
      <c r="P24" s="618"/>
      <c r="Q24" s="618"/>
      <c r="R24" s="618"/>
      <c r="S24" s="618"/>
      <c r="T24" s="618"/>
      <c r="U24" s="618"/>
      <c r="V24" s="618"/>
      <c r="W24" s="618"/>
      <c r="X24" s="616"/>
      <c r="Y24" s="619"/>
      <c r="Z24" s="287"/>
      <c r="AA24" s="286">
        <v>1849902145575</v>
      </c>
      <c r="AB24" s="287" t="s">
        <v>185</v>
      </c>
    </row>
    <row r="25" spans="1:28" s="40" customFormat="1" ht="16.350000000000001" customHeight="1" x14ac:dyDescent="0.5">
      <c r="A25" s="120">
        <v>19</v>
      </c>
      <c r="B25" s="278">
        <v>42771</v>
      </c>
      <c r="C25" s="163" t="s">
        <v>75</v>
      </c>
      <c r="D25" s="164" t="s">
        <v>154</v>
      </c>
      <c r="E25" s="165" t="s">
        <v>155</v>
      </c>
      <c r="F25" s="168" t="s">
        <v>15</v>
      </c>
      <c r="G25" s="340"/>
      <c r="H25" s="280"/>
      <c r="I25" s="80"/>
      <c r="J25" s="80"/>
      <c r="K25" s="80"/>
      <c r="L25" s="80"/>
      <c r="M25" s="80"/>
      <c r="N25" s="80"/>
      <c r="O25" s="80"/>
      <c r="P25" s="71"/>
      <c r="Q25" s="71"/>
      <c r="R25" s="71"/>
      <c r="S25" s="71"/>
      <c r="T25" s="71"/>
      <c r="U25" s="71"/>
      <c r="V25" s="71"/>
      <c r="W25" s="71"/>
      <c r="X25" s="245"/>
      <c r="Y25" s="73"/>
      <c r="AA25" s="229">
        <v>1849902170545</v>
      </c>
      <c r="AB25" s="230" t="s">
        <v>117</v>
      </c>
    </row>
    <row r="26" spans="1:28" s="40" customFormat="1" ht="15.95" customHeight="1" x14ac:dyDescent="0.5">
      <c r="A26" s="246">
        <v>20</v>
      </c>
      <c r="B26" s="147">
        <v>42773</v>
      </c>
      <c r="C26" s="148" t="s">
        <v>75</v>
      </c>
      <c r="D26" s="149" t="s">
        <v>156</v>
      </c>
      <c r="E26" s="150" t="s">
        <v>157</v>
      </c>
      <c r="F26" s="153" t="s">
        <v>16</v>
      </c>
      <c r="G26" s="342"/>
      <c r="H26" s="292"/>
      <c r="I26" s="101"/>
      <c r="J26" s="101"/>
      <c r="K26" s="101"/>
      <c r="L26" s="101"/>
      <c r="M26" s="101"/>
      <c r="N26" s="101"/>
      <c r="O26" s="101"/>
      <c r="P26" s="102"/>
      <c r="Q26" s="102"/>
      <c r="R26" s="102"/>
      <c r="S26" s="102"/>
      <c r="T26" s="102"/>
      <c r="U26" s="102"/>
      <c r="V26" s="102"/>
      <c r="W26" s="102"/>
      <c r="X26" s="270"/>
      <c r="Y26" s="271"/>
      <c r="AA26" s="229">
        <v>1849902152776</v>
      </c>
      <c r="AB26" s="230" t="s">
        <v>117</v>
      </c>
    </row>
    <row r="27" spans="1:28" s="40" customFormat="1" ht="15.95" customHeight="1" x14ac:dyDescent="0.5">
      <c r="A27" s="257">
        <v>21</v>
      </c>
      <c r="B27" s="154">
        <v>42778</v>
      </c>
      <c r="C27" s="169" t="s">
        <v>75</v>
      </c>
      <c r="D27" s="170" t="s">
        <v>158</v>
      </c>
      <c r="E27" s="171" t="s">
        <v>1074</v>
      </c>
      <c r="F27" s="215" t="s">
        <v>17</v>
      </c>
      <c r="G27" s="361"/>
      <c r="H27" s="299"/>
      <c r="I27" s="55"/>
      <c r="J27" s="55"/>
      <c r="K27" s="55"/>
      <c r="L27" s="55"/>
      <c r="M27" s="55"/>
      <c r="N27" s="55"/>
      <c r="O27" s="55"/>
      <c r="P27" s="56"/>
      <c r="Q27" s="56"/>
      <c r="R27" s="56"/>
      <c r="S27" s="56"/>
      <c r="T27" s="56"/>
      <c r="U27" s="56"/>
      <c r="V27" s="56"/>
      <c r="W27" s="56"/>
      <c r="X27" s="300"/>
      <c r="Y27" s="58"/>
      <c r="AA27" s="229">
        <v>1849902111620</v>
      </c>
      <c r="AB27" s="230" t="s">
        <v>117</v>
      </c>
    </row>
    <row r="28" spans="1:28" s="40" customFormat="1" ht="16.350000000000001" customHeight="1" x14ac:dyDescent="0.5">
      <c r="A28" s="120">
        <v>22</v>
      </c>
      <c r="B28" s="162">
        <v>42785</v>
      </c>
      <c r="C28" s="163" t="s">
        <v>75</v>
      </c>
      <c r="D28" s="164" t="s">
        <v>159</v>
      </c>
      <c r="E28" s="165" t="s">
        <v>160</v>
      </c>
      <c r="F28" s="168" t="s">
        <v>13</v>
      </c>
      <c r="G28" s="340"/>
      <c r="H28" s="280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29">
        <v>1849902124942</v>
      </c>
      <c r="AB28" s="230" t="s">
        <v>117</v>
      </c>
    </row>
    <row r="29" spans="1:28" s="40" customFormat="1" ht="16.350000000000001" customHeight="1" x14ac:dyDescent="0.5">
      <c r="A29" s="120">
        <v>23</v>
      </c>
      <c r="B29" s="162">
        <v>42808</v>
      </c>
      <c r="C29" s="163" t="s">
        <v>75</v>
      </c>
      <c r="D29" s="164" t="s">
        <v>161</v>
      </c>
      <c r="E29" s="165" t="s">
        <v>162</v>
      </c>
      <c r="F29" s="168" t="s">
        <v>14</v>
      </c>
      <c r="G29" s="340"/>
      <c r="H29" s="280"/>
      <c r="I29" s="80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29">
        <v>1849902162666</v>
      </c>
      <c r="AB29" s="230" t="s">
        <v>117</v>
      </c>
    </row>
    <row r="30" spans="1:28" s="40" customFormat="1" ht="16.350000000000001" customHeight="1" x14ac:dyDescent="0.5">
      <c r="A30" s="120">
        <v>24</v>
      </c>
      <c r="B30" s="162">
        <v>42818</v>
      </c>
      <c r="C30" s="163" t="s">
        <v>75</v>
      </c>
      <c r="D30" s="164" t="s">
        <v>163</v>
      </c>
      <c r="E30" s="165" t="s">
        <v>164</v>
      </c>
      <c r="F30" s="168" t="s">
        <v>15</v>
      </c>
      <c r="G30" s="340"/>
      <c r="H30" s="280"/>
      <c r="I30" s="80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29">
        <v>1849902170651</v>
      </c>
      <c r="AB30" s="230" t="s">
        <v>117</v>
      </c>
    </row>
    <row r="31" spans="1:28" s="40" customFormat="1" ht="15.95" customHeight="1" x14ac:dyDescent="0.5">
      <c r="A31" s="246">
        <v>25</v>
      </c>
      <c r="B31" s="147">
        <v>42819</v>
      </c>
      <c r="C31" s="598" t="s">
        <v>75</v>
      </c>
      <c r="D31" s="599" t="s">
        <v>113</v>
      </c>
      <c r="E31" s="600" t="s">
        <v>165</v>
      </c>
      <c r="F31" s="153" t="s">
        <v>16</v>
      </c>
      <c r="G31" s="364"/>
      <c r="H31" s="365"/>
      <c r="I31" s="366"/>
      <c r="J31" s="366"/>
      <c r="K31" s="366"/>
      <c r="L31" s="366"/>
      <c r="M31" s="366"/>
      <c r="N31" s="366"/>
      <c r="O31" s="366"/>
      <c r="P31" s="367"/>
      <c r="Q31" s="367"/>
      <c r="R31" s="367"/>
      <c r="S31" s="367"/>
      <c r="T31" s="367"/>
      <c r="U31" s="367"/>
      <c r="V31" s="367"/>
      <c r="W31" s="367"/>
      <c r="X31" s="368"/>
      <c r="Y31" s="271"/>
      <c r="AA31" s="229">
        <v>1100401494923</v>
      </c>
      <c r="AB31" s="230" t="s">
        <v>117</v>
      </c>
    </row>
    <row r="32" spans="1:28" s="40" customFormat="1" ht="15.95" customHeight="1" x14ac:dyDescent="0.5">
      <c r="A32" s="257">
        <v>26</v>
      </c>
      <c r="B32" s="154">
        <v>42844</v>
      </c>
      <c r="C32" s="155" t="s">
        <v>75</v>
      </c>
      <c r="D32" s="156" t="s">
        <v>166</v>
      </c>
      <c r="E32" s="157" t="s">
        <v>167</v>
      </c>
      <c r="F32" s="215" t="s">
        <v>17</v>
      </c>
      <c r="G32" s="338"/>
      <c r="H32" s="274"/>
      <c r="I32" s="275"/>
      <c r="J32" s="275"/>
      <c r="K32" s="275"/>
      <c r="L32" s="277"/>
      <c r="M32" s="277"/>
      <c r="N32" s="277"/>
      <c r="O32" s="277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29">
        <v>1849902147586</v>
      </c>
      <c r="AB32" s="230" t="s">
        <v>117</v>
      </c>
    </row>
    <row r="33" spans="1:28" s="40" customFormat="1" ht="16.350000000000001" customHeight="1" x14ac:dyDescent="0.5">
      <c r="A33" s="120">
        <v>27</v>
      </c>
      <c r="B33" s="162">
        <v>42845</v>
      </c>
      <c r="C33" s="163" t="s">
        <v>75</v>
      </c>
      <c r="D33" s="164" t="s">
        <v>168</v>
      </c>
      <c r="E33" s="165" t="s">
        <v>169</v>
      </c>
      <c r="F33" s="168" t="s">
        <v>13</v>
      </c>
      <c r="G33" s="340"/>
      <c r="H33" s="280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29">
        <v>1849902150129</v>
      </c>
      <c r="AB33" s="230" t="s">
        <v>117</v>
      </c>
    </row>
    <row r="34" spans="1:28" s="40" customFormat="1" ht="16.350000000000001" customHeight="1" x14ac:dyDescent="0.5">
      <c r="A34" s="120">
        <v>28</v>
      </c>
      <c r="B34" s="162">
        <v>42852</v>
      </c>
      <c r="C34" s="163" t="s">
        <v>75</v>
      </c>
      <c r="D34" s="164" t="s">
        <v>170</v>
      </c>
      <c r="E34" s="165" t="s">
        <v>171</v>
      </c>
      <c r="F34" s="168" t="s">
        <v>14</v>
      </c>
      <c r="G34" s="345"/>
      <c r="H34" s="244"/>
      <c r="I34" s="245"/>
      <c r="J34" s="245"/>
      <c r="K34" s="245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29">
        <v>1849902102752</v>
      </c>
      <c r="AB34" s="230" t="s">
        <v>117</v>
      </c>
    </row>
    <row r="35" spans="1:28" s="40" customFormat="1" ht="16.350000000000001" customHeight="1" x14ac:dyDescent="0.5">
      <c r="A35" s="120">
        <v>29</v>
      </c>
      <c r="B35" s="162">
        <v>42899</v>
      </c>
      <c r="C35" s="163" t="s">
        <v>75</v>
      </c>
      <c r="D35" s="164" t="s">
        <v>172</v>
      </c>
      <c r="E35" s="165" t="s">
        <v>173</v>
      </c>
      <c r="F35" s="168" t="s">
        <v>15</v>
      </c>
      <c r="G35" s="340"/>
      <c r="H35" s="280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29">
        <v>1849902175075</v>
      </c>
      <c r="AB35" s="230" t="s">
        <v>117</v>
      </c>
    </row>
    <row r="36" spans="1:28" s="40" customFormat="1" ht="15.95" customHeight="1" x14ac:dyDescent="0.5">
      <c r="A36" s="246">
        <v>30</v>
      </c>
      <c r="B36" s="147">
        <v>42938</v>
      </c>
      <c r="C36" s="148" t="s">
        <v>75</v>
      </c>
      <c r="D36" s="149" t="s">
        <v>174</v>
      </c>
      <c r="E36" s="150" t="s">
        <v>175</v>
      </c>
      <c r="F36" s="153" t="s">
        <v>16</v>
      </c>
      <c r="G36" s="342"/>
      <c r="H36" s="292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29">
        <v>1809902602755</v>
      </c>
      <c r="AB36" s="230" t="s">
        <v>117</v>
      </c>
    </row>
    <row r="37" spans="1:28" s="40" customFormat="1" ht="15.95" customHeight="1" x14ac:dyDescent="0.5">
      <c r="A37" s="257">
        <v>31</v>
      </c>
      <c r="B37" s="154">
        <v>42939</v>
      </c>
      <c r="C37" s="169" t="s">
        <v>75</v>
      </c>
      <c r="D37" s="170" t="s">
        <v>176</v>
      </c>
      <c r="E37" s="171" t="s">
        <v>112</v>
      </c>
      <c r="F37" s="215" t="s">
        <v>17</v>
      </c>
      <c r="G37" s="369"/>
      <c r="H37" s="370"/>
      <c r="I37" s="300"/>
      <c r="J37" s="300"/>
      <c r="K37" s="300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300"/>
      <c r="Y37" s="58"/>
      <c r="AA37" s="229">
        <v>1849902132864</v>
      </c>
      <c r="AB37" s="230" t="s">
        <v>117</v>
      </c>
    </row>
    <row r="38" spans="1:28" s="40" customFormat="1" ht="16.350000000000001" customHeight="1" x14ac:dyDescent="0.5">
      <c r="A38" s="120">
        <v>32</v>
      </c>
      <c r="B38" s="601">
        <v>43015</v>
      </c>
      <c r="C38" s="163" t="s">
        <v>75</v>
      </c>
      <c r="D38" s="164" t="s">
        <v>177</v>
      </c>
      <c r="E38" s="165" t="s">
        <v>178</v>
      </c>
      <c r="F38" s="168" t="s">
        <v>13</v>
      </c>
      <c r="G38" s="340"/>
      <c r="H38" s="312"/>
      <c r="I38" s="80"/>
      <c r="J38" s="80"/>
      <c r="K38" s="80"/>
      <c r="L38" s="245"/>
      <c r="M38" s="245"/>
      <c r="N38" s="245"/>
      <c r="O38" s="245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29">
        <v>1849902167048</v>
      </c>
      <c r="AB38" s="230" t="s">
        <v>117</v>
      </c>
    </row>
    <row r="39" spans="1:28" s="40" customFormat="1" ht="16.350000000000001" customHeight="1" x14ac:dyDescent="0.5">
      <c r="A39" s="359">
        <v>33</v>
      </c>
      <c r="B39" s="281">
        <v>44999</v>
      </c>
      <c r="C39" s="282" t="s">
        <v>75</v>
      </c>
      <c r="D39" s="283" t="s">
        <v>179</v>
      </c>
      <c r="E39" s="284" t="s">
        <v>180</v>
      </c>
      <c r="F39" s="359" t="s">
        <v>14</v>
      </c>
      <c r="G39" s="340"/>
      <c r="H39" s="312"/>
      <c r="I39" s="80"/>
      <c r="J39" s="80"/>
      <c r="K39" s="80"/>
      <c r="L39" s="80"/>
      <c r="M39" s="80"/>
      <c r="N39" s="80"/>
      <c r="O39" s="80"/>
      <c r="P39" s="71"/>
      <c r="Q39" s="71"/>
      <c r="R39" s="71"/>
      <c r="S39" s="71"/>
      <c r="T39" s="71"/>
      <c r="U39" s="71"/>
      <c r="V39" s="71"/>
      <c r="W39" s="71"/>
      <c r="X39" s="245"/>
      <c r="Y39" s="73"/>
      <c r="AA39" s="229">
        <v>1849902145940</v>
      </c>
      <c r="AB39" s="230" t="s">
        <v>117</v>
      </c>
    </row>
    <row r="40" spans="1:28" s="40" customFormat="1" ht="16.350000000000001" customHeight="1" x14ac:dyDescent="0.5">
      <c r="A40" s="359">
        <v>34</v>
      </c>
      <c r="B40" s="281">
        <v>45000</v>
      </c>
      <c r="C40" s="282" t="s">
        <v>75</v>
      </c>
      <c r="D40" s="283" t="s">
        <v>181</v>
      </c>
      <c r="E40" s="284" t="s">
        <v>182</v>
      </c>
      <c r="F40" s="359" t="s">
        <v>15</v>
      </c>
      <c r="G40" s="614"/>
      <c r="H40" s="615"/>
      <c r="I40" s="616"/>
      <c r="J40" s="616"/>
      <c r="K40" s="616"/>
      <c r="L40" s="617"/>
      <c r="M40" s="617"/>
      <c r="N40" s="617"/>
      <c r="O40" s="617"/>
      <c r="P40" s="618"/>
      <c r="Q40" s="618"/>
      <c r="R40" s="618"/>
      <c r="S40" s="618"/>
      <c r="T40" s="618"/>
      <c r="U40" s="618"/>
      <c r="V40" s="618"/>
      <c r="W40" s="618"/>
      <c r="X40" s="616"/>
      <c r="Y40" s="619"/>
      <c r="Z40" s="287"/>
      <c r="AA40" s="286">
        <v>1839902121510</v>
      </c>
      <c r="AB40" s="287" t="s">
        <v>122</v>
      </c>
    </row>
    <row r="41" spans="1:28" s="40" customFormat="1" ht="15.95" customHeight="1" x14ac:dyDescent="0.5">
      <c r="A41" s="347">
        <v>35</v>
      </c>
      <c r="B41" s="288">
        <v>45001</v>
      </c>
      <c r="C41" s="638" t="s">
        <v>75</v>
      </c>
      <c r="D41" s="639" t="s">
        <v>183</v>
      </c>
      <c r="E41" s="640" t="s">
        <v>184</v>
      </c>
      <c r="F41" s="347" t="s">
        <v>16</v>
      </c>
      <c r="G41" s="641"/>
      <c r="H41" s="642"/>
      <c r="I41" s="643"/>
      <c r="J41" s="643"/>
      <c r="K41" s="643"/>
      <c r="L41" s="643"/>
      <c r="M41" s="643"/>
      <c r="N41" s="643"/>
      <c r="O41" s="643"/>
      <c r="P41" s="644"/>
      <c r="Q41" s="644"/>
      <c r="R41" s="644"/>
      <c r="S41" s="644"/>
      <c r="T41" s="644"/>
      <c r="U41" s="644"/>
      <c r="V41" s="644"/>
      <c r="W41" s="644"/>
      <c r="X41" s="645"/>
      <c r="Y41" s="613"/>
      <c r="Z41" s="287"/>
      <c r="AA41" s="286">
        <v>1849902153837</v>
      </c>
      <c r="AB41" s="287" t="s">
        <v>122</v>
      </c>
    </row>
    <row r="42" spans="1:28" s="40" customFormat="1" ht="15.95" customHeight="1" x14ac:dyDescent="0.5">
      <c r="A42" s="375"/>
      <c r="B42" s="371"/>
      <c r="C42" s="372"/>
      <c r="D42" s="373"/>
      <c r="E42" s="374"/>
      <c r="F42" s="375"/>
      <c r="G42" s="632"/>
      <c r="H42" s="633"/>
      <c r="I42" s="634"/>
      <c r="J42" s="634"/>
      <c r="K42" s="634"/>
      <c r="L42" s="634"/>
      <c r="M42" s="634"/>
      <c r="N42" s="634"/>
      <c r="O42" s="634"/>
      <c r="P42" s="635"/>
      <c r="Q42" s="635"/>
      <c r="R42" s="635"/>
      <c r="S42" s="635"/>
      <c r="T42" s="635"/>
      <c r="U42" s="635"/>
      <c r="V42" s="635"/>
      <c r="W42" s="635"/>
      <c r="X42" s="636"/>
      <c r="Y42" s="637"/>
      <c r="Z42" s="287"/>
      <c r="AA42" s="286">
        <v>1849902167731</v>
      </c>
      <c r="AB42" s="287" t="s">
        <v>123</v>
      </c>
    </row>
    <row r="43" spans="1:28" s="40" customFormat="1" ht="6" customHeight="1" x14ac:dyDescent="0.5">
      <c r="A43" s="180"/>
      <c r="B43" s="376"/>
      <c r="C43" s="377"/>
      <c r="D43" s="378"/>
      <c r="E43" s="379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78"/>
      <c r="Q43" s="178"/>
      <c r="R43" s="178"/>
      <c r="S43" s="178"/>
      <c r="T43" s="178"/>
      <c r="U43" s="178"/>
      <c r="V43" s="178"/>
      <c r="W43" s="178"/>
      <c r="X43" s="319"/>
      <c r="Y43" s="320"/>
      <c r="AA43" s="206"/>
    </row>
    <row r="44" spans="1:28" s="40" customFormat="1" ht="16.350000000000001" customHeight="1" x14ac:dyDescent="0.5">
      <c r="A44" s="178"/>
      <c r="B44" s="182" t="s">
        <v>24</v>
      </c>
      <c r="C44" s="180"/>
      <c r="E44" s="180">
        <f>I44+O44</f>
        <v>35</v>
      </c>
      <c r="F44" s="181" t="s">
        <v>6</v>
      </c>
      <c r="G44" s="182" t="s">
        <v>11</v>
      </c>
      <c r="H44" s="182"/>
      <c r="I44" s="180">
        <f>COUNTIF($C$7:$C$42,"ช")</f>
        <v>17</v>
      </c>
      <c r="J44" s="178"/>
      <c r="K44" s="183" t="s">
        <v>8</v>
      </c>
      <c r="L44" s="182"/>
      <c r="M44" s="179" t="s">
        <v>7</v>
      </c>
      <c r="N44" s="179"/>
      <c r="O44" s="180">
        <f>COUNTIF($C$7:$C$42,"ญ")</f>
        <v>18</v>
      </c>
      <c r="P44" s="178"/>
      <c r="Q44" s="183" t="s">
        <v>8</v>
      </c>
      <c r="X44" s="178"/>
      <c r="Y44" s="178"/>
      <c r="AA44" s="206"/>
    </row>
    <row r="45" spans="1:28" s="40" customFormat="1" ht="17.100000000000001" hidden="1" customHeight="1" x14ac:dyDescent="0.5">
      <c r="A45" s="186"/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AA45" s="206"/>
    </row>
    <row r="46" spans="1:28" s="326" customFormat="1" ht="15" hidden="1" customHeight="1" x14ac:dyDescent="0.5">
      <c r="A46" s="186"/>
      <c r="B46" s="322"/>
      <c r="C46" s="186"/>
      <c r="D46" s="185" t="s">
        <v>13</v>
      </c>
      <c r="E46" s="185">
        <f>COUNTIF($F$7:$F$42,"แดง")</f>
        <v>7</v>
      </c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AA46" s="380"/>
    </row>
    <row r="47" spans="1:28" s="326" customFormat="1" ht="15" hidden="1" customHeight="1" x14ac:dyDescent="0.5">
      <c r="A47" s="186"/>
      <c r="B47" s="322"/>
      <c r="C47" s="186"/>
      <c r="D47" s="185" t="s">
        <v>14</v>
      </c>
      <c r="E47" s="185">
        <f>COUNTIF($F$7:$F$42,"เหลือง")</f>
        <v>7</v>
      </c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AA47" s="380"/>
    </row>
    <row r="48" spans="1:28" s="326" customFormat="1" ht="15" hidden="1" customHeight="1" x14ac:dyDescent="0.5">
      <c r="A48" s="186"/>
      <c r="B48" s="322"/>
      <c r="C48" s="186"/>
      <c r="D48" s="185" t="s">
        <v>15</v>
      </c>
      <c r="E48" s="185">
        <f>COUNTIF($F$7:$F$42,"น้ำเงิน")</f>
        <v>7</v>
      </c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AA48" s="380"/>
    </row>
    <row r="49" spans="1:27" s="326" customFormat="1" ht="15" hidden="1" customHeight="1" x14ac:dyDescent="0.5">
      <c r="A49" s="186"/>
      <c r="B49" s="322"/>
      <c r="C49" s="186"/>
      <c r="D49" s="185" t="s">
        <v>16</v>
      </c>
      <c r="E49" s="185">
        <f>COUNTIF($F$7:$F$42,"ม่วง")</f>
        <v>7</v>
      </c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AA49" s="380"/>
    </row>
    <row r="50" spans="1:27" s="326" customFormat="1" ht="15" hidden="1" customHeight="1" x14ac:dyDescent="0.5">
      <c r="A50" s="186"/>
      <c r="B50" s="322"/>
      <c r="C50" s="186"/>
      <c r="D50" s="185" t="s">
        <v>17</v>
      </c>
      <c r="E50" s="185">
        <f>COUNTIF($F$7:$F$42,"ฟ้า")</f>
        <v>7</v>
      </c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AA50" s="380"/>
    </row>
    <row r="51" spans="1:27" s="326" customFormat="1" ht="15" hidden="1" customHeight="1" x14ac:dyDescent="0.5">
      <c r="A51" s="186"/>
      <c r="B51" s="322"/>
      <c r="C51" s="186"/>
      <c r="D51" s="324" t="s">
        <v>5</v>
      </c>
      <c r="E51" s="324">
        <f>SUM(E46:E50)</f>
        <v>35</v>
      </c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AA51" s="380"/>
    </row>
    <row r="52" spans="1:27" ht="15" customHeight="1" x14ac:dyDescent="0.5">
      <c r="A52" s="188"/>
      <c r="B52" s="325"/>
      <c r="C52" s="186"/>
      <c r="D52" s="190"/>
      <c r="E52" s="190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</row>
    <row r="53" spans="1:27" ht="15" customHeight="1" x14ac:dyDescent="0.5">
      <c r="A53" s="188"/>
      <c r="B53" s="325"/>
      <c r="C53" s="191"/>
      <c r="D53" s="192"/>
      <c r="E53" s="192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46"/>
  <sheetViews>
    <sheetView topLeftCell="A23" zoomScale="150" zoomScaleNormal="150" workbookViewId="0">
      <selection activeCell="AC15" sqref="AC15"/>
    </sheetView>
  </sheetViews>
  <sheetFormatPr defaultColWidth="9.140625" defaultRowHeight="15" customHeight="1" x14ac:dyDescent="0.5"/>
  <cols>
    <col min="1" max="1" width="4.85546875" style="25" customWidth="1"/>
    <col min="2" max="2" width="9.85546875" style="327" customWidth="1"/>
    <col min="3" max="3" width="3.140625" style="328" customWidth="1"/>
    <col min="4" max="4" width="9.42578125" style="195" customWidth="1"/>
    <col min="5" max="5" width="11" style="195" customWidth="1"/>
    <col min="6" max="6" width="5.140625" style="25" customWidth="1"/>
    <col min="7" max="25" width="3" style="25" customWidth="1"/>
    <col min="26" max="26" width="4.42578125" style="25" hidden="1" customWidth="1"/>
    <col min="27" max="27" width="22" style="198" hidden="1" customWidth="1"/>
    <col min="28" max="28" width="11.85546875" style="25" hidden="1" customWidth="1"/>
    <col min="29" max="16384" width="9.140625" style="25"/>
  </cols>
  <sheetData>
    <row r="1" spans="1:28" ht="18" customHeight="1" x14ac:dyDescent="0.5">
      <c r="B1" s="196" t="s">
        <v>59</v>
      </c>
      <c r="C1" s="197"/>
      <c r="D1" s="28"/>
      <c r="E1" s="29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ม.4'!B8</f>
        <v>นายจิรัฏฐ์  เนียนเถ้อ</v>
      </c>
    </row>
    <row r="2" spans="1:28" ht="18" customHeight="1" x14ac:dyDescent="0.5">
      <c r="B2" s="199" t="s">
        <v>49</v>
      </c>
      <c r="C2" s="197"/>
      <c r="D2" s="28"/>
      <c r="E2" s="29" t="s">
        <v>57</v>
      </c>
      <c r="M2" s="25" t="s">
        <v>50</v>
      </c>
      <c r="R2" s="25" t="str">
        <f>'ยอด ม.4'!B9</f>
        <v>นางสาวโสรยา  พัฒทวี</v>
      </c>
    </row>
    <row r="3" spans="1:28" s="35" customFormat="1" ht="17.25" customHeight="1" x14ac:dyDescent="0.5">
      <c r="A3" s="31" t="s">
        <v>72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01">
        <f>'ยอด ม.4'!F8</f>
        <v>737</v>
      </c>
      <c r="X4" s="801"/>
      <c r="AA4" s="198"/>
    </row>
    <row r="5" spans="1:28" s="40" customFormat="1" ht="18" customHeight="1" x14ac:dyDescent="0.5">
      <c r="A5" s="802" t="s">
        <v>0</v>
      </c>
      <c r="B5" s="804" t="s">
        <v>1</v>
      </c>
      <c r="C5" s="806" t="s">
        <v>2</v>
      </c>
      <c r="D5" s="808" t="s">
        <v>9</v>
      </c>
      <c r="E5" s="810" t="s">
        <v>4</v>
      </c>
      <c r="F5" s="802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03"/>
      <c r="B6" s="805"/>
      <c r="C6" s="807"/>
      <c r="D6" s="809"/>
      <c r="E6" s="811"/>
      <c r="F6" s="812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114</v>
      </c>
      <c r="AB6" s="214" t="s">
        <v>115</v>
      </c>
    </row>
    <row r="7" spans="1:28" s="40" customFormat="1" ht="16.350000000000001" customHeight="1" x14ac:dyDescent="0.5">
      <c r="A7" s="257">
        <v>1</v>
      </c>
      <c r="B7" s="334">
        <v>42722</v>
      </c>
      <c r="C7" s="335" t="s">
        <v>83</v>
      </c>
      <c r="D7" s="336" t="s">
        <v>186</v>
      </c>
      <c r="E7" s="337" t="s">
        <v>187</v>
      </c>
      <c r="F7" s="257" t="s">
        <v>17</v>
      </c>
      <c r="G7" s="381"/>
      <c r="H7" s="382"/>
      <c r="I7" s="275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06">
        <v>1849902116320</v>
      </c>
      <c r="AB7" s="40" t="s">
        <v>117</v>
      </c>
    </row>
    <row r="8" spans="1:28" s="40" customFormat="1" ht="16.350000000000001" customHeight="1" x14ac:dyDescent="0.5">
      <c r="A8" s="120">
        <v>2</v>
      </c>
      <c r="B8" s="339">
        <v>42723</v>
      </c>
      <c r="C8" s="302" t="s">
        <v>83</v>
      </c>
      <c r="D8" s="303" t="s">
        <v>188</v>
      </c>
      <c r="E8" s="304" t="s">
        <v>189</v>
      </c>
      <c r="F8" s="120" t="s">
        <v>13</v>
      </c>
      <c r="G8" s="383"/>
      <c r="H8" s="384"/>
      <c r="I8" s="80"/>
      <c r="J8" s="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06">
        <v>1849902100598</v>
      </c>
      <c r="AB8" s="40" t="s">
        <v>117</v>
      </c>
    </row>
    <row r="9" spans="1:28" s="40" customFormat="1" ht="16.350000000000001" customHeight="1" x14ac:dyDescent="0.5">
      <c r="A9" s="120">
        <v>3</v>
      </c>
      <c r="B9" s="339">
        <v>42727</v>
      </c>
      <c r="C9" s="302" t="s">
        <v>83</v>
      </c>
      <c r="D9" s="303" t="s">
        <v>190</v>
      </c>
      <c r="E9" s="304" t="s">
        <v>191</v>
      </c>
      <c r="F9" s="120" t="s">
        <v>14</v>
      </c>
      <c r="G9" s="383"/>
      <c r="H9" s="384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06">
        <v>1849902166718</v>
      </c>
      <c r="AB9" s="40" t="s">
        <v>117</v>
      </c>
    </row>
    <row r="10" spans="1:28" s="40" customFormat="1" ht="16.350000000000001" customHeight="1" x14ac:dyDescent="0.5">
      <c r="A10" s="120">
        <v>4</v>
      </c>
      <c r="B10" s="339">
        <v>42729</v>
      </c>
      <c r="C10" s="302" t="s">
        <v>83</v>
      </c>
      <c r="D10" s="303" t="s">
        <v>192</v>
      </c>
      <c r="E10" s="304" t="s">
        <v>193</v>
      </c>
      <c r="F10" s="120" t="s">
        <v>15</v>
      </c>
      <c r="G10" s="383"/>
      <c r="H10" s="384"/>
      <c r="I10" s="80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06">
        <v>1849902172882</v>
      </c>
      <c r="AB10" s="40" t="s">
        <v>117</v>
      </c>
    </row>
    <row r="11" spans="1:28" s="40" customFormat="1" ht="16.350000000000001" customHeight="1" x14ac:dyDescent="0.5">
      <c r="A11" s="246">
        <v>5</v>
      </c>
      <c r="B11" s="341">
        <v>42732</v>
      </c>
      <c r="C11" s="306" t="s">
        <v>83</v>
      </c>
      <c r="D11" s="307" t="s">
        <v>194</v>
      </c>
      <c r="E11" s="308" t="s">
        <v>195</v>
      </c>
      <c r="F11" s="246" t="s">
        <v>16</v>
      </c>
      <c r="G11" s="385"/>
      <c r="H11" s="386"/>
      <c r="I11" s="101"/>
      <c r="J11" s="101"/>
      <c r="K11" s="101"/>
      <c r="L11" s="270"/>
      <c r="M11" s="270"/>
      <c r="N11" s="270"/>
      <c r="O11" s="270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06">
        <v>1849902122133</v>
      </c>
      <c r="AB11" s="40" t="s">
        <v>117</v>
      </c>
    </row>
    <row r="12" spans="1:28" s="40" customFormat="1" ht="16.350000000000001" customHeight="1" x14ac:dyDescent="0.5">
      <c r="A12" s="257">
        <v>6</v>
      </c>
      <c r="B12" s="334">
        <v>42733</v>
      </c>
      <c r="C12" s="335" t="s">
        <v>83</v>
      </c>
      <c r="D12" s="336" t="s">
        <v>196</v>
      </c>
      <c r="E12" s="337" t="s">
        <v>197</v>
      </c>
      <c r="F12" s="257" t="s">
        <v>17</v>
      </c>
      <c r="G12" s="381"/>
      <c r="H12" s="382"/>
      <c r="I12" s="275"/>
      <c r="J12" s="275"/>
      <c r="K12" s="275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06">
        <v>1849902123458</v>
      </c>
      <c r="AB12" s="40" t="s">
        <v>117</v>
      </c>
    </row>
    <row r="13" spans="1:28" s="40" customFormat="1" ht="16.5" customHeight="1" x14ac:dyDescent="0.5">
      <c r="A13" s="120">
        <v>7</v>
      </c>
      <c r="B13" s="339">
        <v>42734</v>
      </c>
      <c r="C13" s="302" t="s">
        <v>83</v>
      </c>
      <c r="D13" s="303" t="s">
        <v>198</v>
      </c>
      <c r="E13" s="304" t="s">
        <v>199</v>
      </c>
      <c r="F13" s="120" t="s">
        <v>13</v>
      </c>
      <c r="G13" s="387"/>
      <c r="H13" s="388"/>
      <c r="I13" s="245"/>
      <c r="J13" s="245"/>
      <c r="K13" s="245"/>
      <c r="L13" s="245"/>
      <c r="M13" s="245"/>
      <c r="N13" s="245"/>
      <c r="O13" s="245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06">
        <v>1849902161082</v>
      </c>
      <c r="AB13" s="40" t="s">
        <v>117</v>
      </c>
    </row>
    <row r="14" spans="1:28" s="40" customFormat="1" ht="16.350000000000001" customHeight="1" x14ac:dyDescent="0.5">
      <c r="A14" s="120">
        <v>8</v>
      </c>
      <c r="B14" s="339">
        <v>42738</v>
      </c>
      <c r="C14" s="302" t="s">
        <v>83</v>
      </c>
      <c r="D14" s="303" t="s">
        <v>200</v>
      </c>
      <c r="E14" s="304" t="s">
        <v>201</v>
      </c>
      <c r="F14" s="120" t="s">
        <v>14</v>
      </c>
      <c r="G14" s="387"/>
      <c r="H14" s="388"/>
      <c r="I14" s="245"/>
      <c r="J14" s="245"/>
      <c r="K14" s="245"/>
      <c r="L14" s="245"/>
      <c r="M14" s="245"/>
      <c r="N14" s="245"/>
      <c r="O14" s="245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06">
        <v>1849902072675</v>
      </c>
      <c r="AB14" s="40" t="s">
        <v>117</v>
      </c>
    </row>
    <row r="15" spans="1:28" s="40" customFormat="1" ht="16.350000000000001" customHeight="1" x14ac:dyDescent="0.5">
      <c r="A15" s="120">
        <v>9</v>
      </c>
      <c r="B15" s="339">
        <v>42739</v>
      </c>
      <c r="C15" s="302" t="s">
        <v>83</v>
      </c>
      <c r="D15" s="303" t="s">
        <v>202</v>
      </c>
      <c r="E15" s="304" t="s">
        <v>203</v>
      </c>
      <c r="F15" s="120" t="s">
        <v>15</v>
      </c>
      <c r="G15" s="383"/>
      <c r="H15" s="384"/>
      <c r="I15" s="80"/>
      <c r="J15" s="80"/>
      <c r="K15" s="80"/>
      <c r="L15" s="2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06">
        <v>1849902088890</v>
      </c>
      <c r="AB15" s="40" t="s">
        <v>117</v>
      </c>
    </row>
    <row r="16" spans="1:28" s="40" customFormat="1" ht="16.350000000000001" customHeight="1" x14ac:dyDescent="0.5">
      <c r="A16" s="246">
        <v>10</v>
      </c>
      <c r="B16" s="389">
        <v>42754</v>
      </c>
      <c r="C16" s="306" t="s">
        <v>83</v>
      </c>
      <c r="D16" s="390" t="s">
        <v>204</v>
      </c>
      <c r="E16" s="391" t="s">
        <v>205</v>
      </c>
      <c r="F16" s="246" t="s">
        <v>16</v>
      </c>
      <c r="G16" s="392"/>
      <c r="H16" s="393"/>
      <c r="I16" s="253"/>
      <c r="J16" s="253"/>
      <c r="K16" s="253"/>
      <c r="L16" s="253"/>
      <c r="M16" s="253"/>
      <c r="N16" s="253"/>
      <c r="O16" s="253"/>
      <c r="P16" s="254"/>
      <c r="Q16" s="254"/>
      <c r="R16" s="254"/>
      <c r="S16" s="254"/>
      <c r="T16" s="254"/>
      <c r="U16" s="254"/>
      <c r="V16" s="254"/>
      <c r="W16" s="254"/>
      <c r="X16" s="255"/>
      <c r="Y16" s="256"/>
      <c r="AA16" s="206">
        <v>1849902130845</v>
      </c>
      <c r="AB16" s="40" t="s">
        <v>117</v>
      </c>
    </row>
    <row r="17" spans="1:28" s="40" customFormat="1" ht="16.350000000000001" customHeight="1" x14ac:dyDescent="0.5">
      <c r="A17" s="257">
        <v>11</v>
      </c>
      <c r="B17" s="394">
        <v>42762</v>
      </c>
      <c r="C17" s="335" t="s">
        <v>83</v>
      </c>
      <c r="D17" s="336" t="s">
        <v>206</v>
      </c>
      <c r="E17" s="337" t="s">
        <v>207</v>
      </c>
      <c r="F17" s="257" t="s">
        <v>17</v>
      </c>
      <c r="G17" s="381"/>
      <c r="H17" s="382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06">
        <v>1849902154272</v>
      </c>
      <c r="AB17" s="40" t="s">
        <v>117</v>
      </c>
    </row>
    <row r="18" spans="1:28" s="40" customFormat="1" ht="16.350000000000001" customHeight="1" x14ac:dyDescent="0.5">
      <c r="A18" s="120">
        <v>12</v>
      </c>
      <c r="B18" s="360">
        <v>42764</v>
      </c>
      <c r="C18" s="302" t="s">
        <v>83</v>
      </c>
      <c r="D18" s="303" t="s">
        <v>208</v>
      </c>
      <c r="E18" s="304" t="s">
        <v>209</v>
      </c>
      <c r="F18" s="120" t="s">
        <v>13</v>
      </c>
      <c r="G18" s="383"/>
      <c r="H18" s="384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06">
        <v>1849902101501</v>
      </c>
      <c r="AB18" s="40" t="s">
        <v>117</v>
      </c>
    </row>
    <row r="19" spans="1:28" s="40" customFormat="1" ht="16.350000000000001" customHeight="1" x14ac:dyDescent="0.5">
      <c r="A19" s="120">
        <v>13</v>
      </c>
      <c r="B19" s="360">
        <v>42791</v>
      </c>
      <c r="C19" s="305" t="s">
        <v>83</v>
      </c>
      <c r="D19" s="395" t="s">
        <v>210</v>
      </c>
      <c r="E19" s="396" t="s">
        <v>211</v>
      </c>
      <c r="F19" s="120" t="s">
        <v>14</v>
      </c>
      <c r="G19" s="397"/>
      <c r="H19" s="237"/>
      <c r="I19" s="238"/>
      <c r="J19" s="238"/>
      <c r="K19" s="238"/>
      <c r="L19" s="238"/>
      <c r="M19" s="238"/>
      <c r="N19" s="238"/>
      <c r="O19" s="238"/>
      <c r="P19" s="239"/>
      <c r="Q19" s="239"/>
      <c r="R19" s="239"/>
      <c r="S19" s="239"/>
      <c r="T19" s="239"/>
      <c r="U19" s="239"/>
      <c r="V19" s="239"/>
      <c r="W19" s="239"/>
      <c r="X19" s="240"/>
      <c r="Y19" s="241"/>
      <c r="AA19" s="206">
        <v>1849902054120</v>
      </c>
      <c r="AB19" s="40" t="s">
        <v>117</v>
      </c>
    </row>
    <row r="20" spans="1:28" s="40" customFormat="1" ht="16.350000000000001" customHeight="1" x14ac:dyDescent="0.5">
      <c r="A20" s="120">
        <v>14</v>
      </c>
      <c r="B20" s="398">
        <v>42797</v>
      </c>
      <c r="C20" s="305" t="s">
        <v>83</v>
      </c>
      <c r="D20" s="399" t="s">
        <v>196</v>
      </c>
      <c r="E20" s="396" t="s">
        <v>212</v>
      </c>
      <c r="F20" s="120" t="s">
        <v>15</v>
      </c>
      <c r="G20" s="397"/>
      <c r="H20" s="237"/>
      <c r="I20" s="238"/>
      <c r="J20" s="238"/>
      <c r="K20" s="238"/>
      <c r="L20" s="238"/>
      <c r="M20" s="238"/>
      <c r="N20" s="238"/>
      <c r="O20" s="238"/>
      <c r="P20" s="239"/>
      <c r="Q20" s="239"/>
      <c r="R20" s="239"/>
      <c r="S20" s="239"/>
      <c r="T20" s="239"/>
      <c r="U20" s="239"/>
      <c r="V20" s="239"/>
      <c r="W20" s="239"/>
      <c r="X20" s="240"/>
      <c r="Y20" s="241"/>
      <c r="AA20" s="206">
        <v>1849902163662</v>
      </c>
      <c r="AB20" s="40" t="s">
        <v>117</v>
      </c>
    </row>
    <row r="21" spans="1:28" s="40" customFormat="1" ht="16.350000000000001" customHeight="1" x14ac:dyDescent="0.5">
      <c r="A21" s="246">
        <v>15</v>
      </c>
      <c r="B21" s="341">
        <v>42804</v>
      </c>
      <c r="C21" s="306" t="s">
        <v>83</v>
      </c>
      <c r="D21" s="307" t="s">
        <v>213</v>
      </c>
      <c r="E21" s="308" t="s">
        <v>214</v>
      </c>
      <c r="F21" s="246" t="s">
        <v>16</v>
      </c>
      <c r="G21" s="400"/>
      <c r="H21" s="401"/>
      <c r="I21" s="270"/>
      <c r="J21" s="270"/>
      <c r="K21" s="270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2"/>
      <c r="W21" s="102"/>
      <c r="X21" s="270"/>
      <c r="Y21" s="271"/>
      <c r="AA21" s="206">
        <v>1849902170987</v>
      </c>
      <c r="AB21" s="40" t="s">
        <v>117</v>
      </c>
    </row>
    <row r="22" spans="1:28" s="40" customFormat="1" ht="16.350000000000001" customHeight="1" x14ac:dyDescent="0.5">
      <c r="A22" s="257">
        <v>16</v>
      </c>
      <c r="B22" s="334">
        <v>42827</v>
      </c>
      <c r="C22" s="335" t="s">
        <v>83</v>
      </c>
      <c r="D22" s="336" t="s">
        <v>215</v>
      </c>
      <c r="E22" s="337" t="s">
        <v>216</v>
      </c>
      <c r="F22" s="257" t="s">
        <v>17</v>
      </c>
      <c r="G22" s="381"/>
      <c r="H22" s="382"/>
      <c r="I22" s="275"/>
      <c r="J22" s="275"/>
      <c r="K22" s="275"/>
      <c r="L22" s="275"/>
      <c r="M22" s="275"/>
      <c r="N22" s="275"/>
      <c r="O22" s="275"/>
      <c r="P22" s="276"/>
      <c r="Q22" s="276"/>
      <c r="R22" s="276"/>
      <c r="S22" s="276"/>
      <c r="T22" s="276"/>
      <c r="U22" s="276"/>
      <c r="V22" s="276"/>
      <c r="W22" s="276"/>
      <c r="X22" s="277"/>
      <c r="Y22" s="58"/>
      <c r="AA22" s="206">
        <v>1849300125517</v>
      </c>
      <c r="AB22" s="40" t="s">
        <v>117</v>
      </c>
    </row>
    <row r="23" spans="1:28" s="40" customFormat="1" ht="16.350000000000001" customHeight="1" x14ac:dyDescent="0.5">
      <c r="A23" s="120">
        <v>17</v>
      </c>
      <c r="B23" s="339">
        <v>42839</v>
      </c>
      <c r="C23" s="302" t="s">
        <v>83</v>
      </c>
      <c r="D23" s="303" t="s">
        <v>217</v>
      </c>
      <c r="E23" s="304" t="s">
        <v>218</v>
      </c>
      <c r="F23" s="120" t="s">
        <v>13</v>
      </c>
      <c r="G23" s="383"/>
      <c r="H23" s="384"/>
      <c r="I23" s="80"/>
      <c r="J23" s="80"/>
      <c r="K23" s="80"/>
      <c r="L23" s="80"/>
      <c r="M23" s="80"/>
      <c r="N23" s="80"/>
      <c r="O23" s="80"/>
      <c r="P23" s="71"/>
      <c r="Q23" s="71"/>
      <c r="R23" s="71"/>
      <c r="S23" s="71"/>
      <c r="T23" s="71"/>
      <c r="U23" s="71"/>
      <c r="V23" s="71"/>
      <c r="W23" s="71"/>
      <c r="X23" s="245"/>
      <c r="Y23" s="73"/>
      <c r="AA23" s="206">
        <v>1849902117962</v>
      </c>
      <c r="AB23" s="40" t="s">
        <v>117</v>
      </c>
    </row>
    <row r="24" spans="1:28" s="40" customFormat="1" ht="16.350000000000001" customHeight="1" x14ac:dyDescent="0.5">
      <c r="A24" s="120">
        <v>18</v>
      </c>
      <c r="B24" s="398">
        <v>42911</v>
      </c>
      <c r="C24" s="305" t="s">
        <v>83</v>
      </c>
      <c r="D24" s="395" t="s">
        <v>219</v>
      </c>
      <c r="E24" s="396" t="s">
        <v>220</v>
      </c>
      <c r="F24" s="120" t="s">
        <v>14</v>
      </c>
      <c r="G24" s="397"/>
      <c r="H24" s="237"/>
      <c r="I24" s="238"/>
      <c r="J24" s="238"/>
      <c r="K24" s="238"/>
      <c r="L24" s="238"/>
      <c r="M24" s="238"/>
      <c r="N24" s="238"/>
      <c r="O24" s="238"/>
      <c r="P24" s="239"/>
      <c r="Q24" s="239"/>
      <c r="R24" s="239"/>
      <c r="S24" s="239"/>
      <c r="T24" s="239"/>
      <c r="U24" s="239"/>
      <c r="V24" s="239"/>
      <c r="W24" s="239"/>
      <c r="X24" s="240"/>
      <c r="Y24" s="241"/>
      <c r="AA24" s="206">
        <v>1849902106839</v>
      </c>
      <c r="AB24" s="40" t="s">
        <v>117</v>
      </c>
    </row>
    <row r="25" spans="1:28" s="40" customFormat="1" ht="16.350000000000001" customHeight="1" x14ac:dyDescent="0.5">
      <c r="A25" s="120">
        <v>19</v>
      </c>
      <c r="B25" s="360">
        <v>43156</v>
      </c>
      <c r="C25" s="305" t="s">
        <v>83</v>
      </c>
      <c r="D25" s="395" t="s">
        <v>221</v>
      </c>
      <c r="E25" s="396" t="s">
        <v>222</v>
      </c>
      <c r="F25" s="120" t="s">
        <v>15</v>
      </c>
      <c r="G25" s="402"/>
      <c r="H25" s="237"/>
      <c r="I25" s="238"/>
      <c r="J25" s="238"/>
      <c r="K25" s="238"/>
      <c r="L25" s="238"/>
      <c r="M25" s="238"/>
      <c r="N25" s="238"/>
      <c r="O25" s="238"/>
      <c r="P25" s="239"/>
      <c r="Q25" s="239"/>
      <c r="R25" s="239"/>
      <c r="S25" s="239"/>
      <c r="T25" s="239"/>
      <c r="U25" s="239"/>
      <c r="V25" s="239"/>
      <c r="W25" s="239"/>
      <c r="X25" s="240"/>
      <c r="Y25" s="241"/>
      <c r="AA25" s="206">
        <v>1849902097155</v>
      </c>
      <c r="AB25" s="40" t="s">
        <v>117</v>
      </c>
    </row>
    <row r="26" spans="1:28" s="40" customFormat="1" ht="16.350000000000001" customHeight="1" x14ac:dyDescent="0.5">
      <c r="A26" s="246">
        <v>20</v>
      </c>
      <c r="B26" s="288">
        <v>45002</v>
      </c>
      <c r="C26" s="289" t="s">
        <v>83</v>
      </c>
      <c r="D26" s="290" t="s">
        <v>190</v>
      </c>
      <c r="E26" s="291" t="s">
        <v>223</v>
      </c>
      <c r="F26" s="347" t="s">
        <v>16</v>
      </c>
      <c r="G26" s="400"/>
      <c r="H26" s="401"/>
      <c r="I26" s="270"/>
      <c r="J26" s="270"/>
      <c r="K26" s="270"/>
      <c r="L26" s="101"/>
      <c r="M26" s="101"/>
      <c r="N26" s="101"/>
      <c r="O26" s="101"/>
      <c r="P26" s="102"/>
      <c r="Q26" s="102"/>
      <c r="R26" s="102"/>
      <c r="S26" s="102"/>
      <c r="T26" s="102"/>
      <c r="U26" s="102"/>
      <c r="V26" s="102"/>
      <c r="W26" s="102"/>
      <c r="X26" s="270"/>
      <c r="Y26" s="271"/>
      <c r="AA26" s="286">
        <v>1860401325653</v>
      </c>
      <c r="AB26" s="287" t="s">
        <v>242</v>
      </c>
    </row>
    <row r="27" spans="1:28" s="40" customFormat="1" ht="16.350000000000001" customHeight="1" x14ac:dyDescent="0.5">
      <c r="A27" s="257">
        <v>21</v>
      </c>
      <c r="B27" s="293">
        <v>45003</v>
      </c>
      <c r="C27" s="294" t="s">
        <v>83</v>
      </c>
      <c r="D27" s="295" t="s">
        <v>224</v>
      </c>
      <c r="E27" s="296" t="s">
        <v>225</v>
      </c>
      <c r="F27" s="352" t="s">
        <v>17</v>
      </c>
      <c r="G27" s="403"/>
      <c r="H27" s="404"/>
      <c r="I27" s="55"/>
      <c r="J27" s="55"/>
      <c r="K27" s="55"/>
      <c r="L27" s="55"/>
      <c r="M27" s="55"/>
      <c r="N27" s="55"/>
      <c r="O27" s="55"/>
      <c r="P27" s="56"/>
      <c r="Q27" s="56"/>
      <c r="R27" s="56"/>
      <c r="S27" s="56"/>
      <c r="T27" s="56"/>
      <c r="U27" s="56"/>
      <c r="V27" s="56"/>
      <c r="W27" s="56"/>
      <c r="X27" s="300"/>
      <c r="Y27" s="58"/>
      <c r="AA27" s="286">
        <v>1839902085165</v>
      </c>
      <c r="AB27" s="287" t="s">
        <v>243</v>
      </c>
    </row>
    <row r="28" spans="1:28" s="40" customFormat="1" ht="16.350000000000001" customHeight="1" x14ac:dyDescent="0.5">
      <c r="A28" s="120">
        <v>22</v>
      </c>
      <c r="B28" s="405">
        <v>45004</v>
      </c>
      <c r="C28" s="282" t="s">
        <v>83</v>
      </c>
      <c r="D28" s="283" t="s">
        <v>226</v>
      </c>
      <c r="E28" s="284" t="s">
        <v>227</v>
      </c>
      <c r="F28" s="359" t="s">
        <v>13</v>
      </c>
      <c r="G28" s="383"/>
      <c r="H28" s="384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86">
        <v>1849300134885</v>
      </c>
      <c r="AB28" s="287" t="s">
        <v>122</v>
      </c>
    </row>
    <row r="29" spans="1:28" s="40" customFormat="1" ht="16.350000000000001" customHeight="1" x14ac:dyDescent="0.5">
      <c r="A29" s="120">
        <v>23</v>
      </c>
      <c r="B29" s="339">
        <v>42743</v>
      </c>
      <c r="C29" s="302" t="s">
        <v>75</v>
      </c>
      <c r="D29" s="303" t="s">
        <v>228</v>
      </c>
      <c r="E29" s="304" t="s">
        <v>229</v>
      </c>
      <c r="F29" s="120" t="s">
        <v>14</v>
      </c>
      <c r="G29" s="387"/>
      <c r="H29" s="388"/>
      <c r="I29" s="245"/>
      <c r="J29" s="245"/>
      <c r="K29" s="245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06">
        <v>1849902145010</v>
      </c>
      <c r="AB29" s="40" t="s">
        <v>117</v>
      </c>
    </row>
    <row r="30" spans="1:28" s="40" customFormat="1" ht="16.350000000000001" customHeight="1" x14ac:dyDescent="0.5">
      <c r="A30" s="120">
        <v>24</v>
      </c>
      <c r="B30" s="339">
        <v>42744</v>
      </c>
      <c r="C30" s="302" t="s">
        <v>75</v>
      </c>
      <c r="D30" s="303" t="s">
        <v>230</v>
      </c>
      <c r="E30" s="304" t="s">
        <v>231</v>
      </c>
      <c r="F30" s="120" t="s">
        <v>15</v>
      </c>
      <c r="G30" s="383"/>
      <c r="H30" s="384"/>
      <c r="I30" s="80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06">
        <v>1849902128336</v>
      </c>
      <c r="AB30" s="40" t="s">
        <v>117</v>
      </c>
    </row>
    <row r="31" spans="1:28" s="40" customFormat="1" ht="16.350000000000001" customHeight="1" x14ac:dyDescent="0.5">
      <c r="A31" s="246">
        <v>25</v>
      </c>
      <c r="B31" s="341">
        <v>42746</v>
      </c>
      <c r="C31" s="362" t="s">
        <v>75</v>
      </c>
      <c r="D31" s="406" t="s">
        <v>232</v>
      </c>
      <c r="E31" s="363" t="s">
        <v>233</v>
      </c>
      <c r="F31" s="246" t="s">
        <v>16</v>
      </c>
      <c r="G31" s="407"/>
      <c r="H31" s="408"/>
      <c r="I31" s="366"/>
      <c r="J31" s="366"/>
      <c r="K31" s="366"/>
      <c r="L31" s="366"/>
      <c r="M31" s="366"/>
      <c r="N31" s="366"/>
      <c r="O31" s="366"/>
      <c r="P31" s="367"/>
      <c r="Q31" s="367"/>
      <c r="R31" s="367"/>
      <c r="S31" s="367"/>
      <c r="T31" s="367"/>
      <c r="U31" s="367"/>
      <c r="V31" s="367"/>
      <c r="W31" s="367"/>
      <c r="X31" s="368"/>
      <c r="Y31" s="271"/>
      <c r="AA31" s="206">
        <v>1849902120301</v>
      </c>
      <c r="AB31" s="40" t="s">
        <v>117</v>
      </c>
    </row>
    <row r="32" spans="1:28" s="40" customFormat="1" ht="16.350000000000001" customHeight="1" x14ac:dyDescent="0.5">
      <c r="A32" s="257">
        <v>26</v>
      </c>
      <c r="B32" s="334">
        <v>42774</v>
      </c>
      <c r="C32" s="335" t="s">
        <v>75</v>
      </c>
      <c r="D32" s="336" t="s">
        <v>87</v>
      </c>
      <c r="E32" s="337" t="s">
        <v>234</v>
      </c>
      <c r="F32" s="257" t="s">
        <v>17</v>
      </c>
      <c r="G32" s="381"/>
      <c r="H32" s="382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06">
        <v>1849902117709</v>
      </c>
      <c r="AB32" s="40" t="s">
        <v>117</v>
      </c>
    </row>
    <row r="33" spans="1:28" s="40" customFormat="1" ht="16.350000000000001" customHeight="1" x14ac:dyDescent="0.5">
      <c r="A33" s="120">
        <v>27</v>
      </c>
      <c r="B33" s="398">
        <v>42775</v>
      </c>
      <c r="C33" s="305" t="s">
        <v>75</v>
      </c>
      <c r="D33" s="395" t="s">
        <v>235</v>
      </c>
      <c r="E33" s="396" t="s">
        <v>236</v>
      </c>
      <c r="F33" s="120" t="s">
        <v>13</v>
      </c>
      <c r="G33" s="397"/>
      <c r="H33" s="237"/>
      <c r="I33" s="238"/>
      <c r="J33" s="238"/>
      <c r="K33" s="238"/>
      <c r="L33" s="240"/>
      <c r="M33" s="240"/>
      <c r="N33" s="240"/>
      <c r="O33" s="240"/>
      <c r="P33" s="239"/>
      <c r="Q33" s="239"/>
      <c r="R33" s="239"/>
      <c r="S33" s="239"/>
      <c r="T33" s="239"/>
      <c r="U33" s="239"/>
      <c r="V33" s="239"/>
      <c r="W33" s="239"/>
      <c r="X33" s="240"/>
      <c r="Y33" s="241"/>
      <c r="AA33" s="206">
        <v>1849902114165</v>
      </c>
      <c r="AB33" s="40" t="s">
        <v>117</v>
      </c>
    </row>
    <row r="34" spans="1:28" s="40" customFormat="1" ht="16.350000000000001" customHeight="1" x14ac:dyDescent="0.5">
      <c r="A34" s="120">
        <v>28</v>
      </c>
      <c r="B34" s="339">
        <v>42776</v>
      </c>
      <c r="C34" s="302" t="s">
        <v>75</v>
      </c>
      <c r="D34" s="303" t="s">
        <v>237</v>
      </c>
      <c r="E34" s="304" t="s">
        <v>238</v>
      </c>
      <c r="F34" s="120" t="s">
        <v>14</v>
      </c>
      <c r="G34" s="383"/>
      <c r="H34" s="384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06">
        <v>1849902106171</v>
      </c>
      <c r="AB34" s="40" t="s">
        <v>117</v>
      </c>
    </row>
    <row r="35" spans="1:28" s="40" customFormat="1" ht="16.350000000000001" customHeight="1" x14ac:dyDescent="0.5">
      <c r="A35" s="120">
        <v>29</v>
      </c>
      <c r="B35" s="339">
        <v>42779</v>
      </c>
      <c r="C35" s="302" t="s">
        <v>75</v>
      </c>
      <c r="D35" s="303" t="s">
        <v>158</v>
      </c>
      <c r="E35" s="304" t="s">
        <v>239</v>
      </c>
      <c r="F35" s="120" t="s">
        <v>15</v>
      </c>
      <c r="G35" s="387"/>
      <c r="H35" s="388"/>
      <c r="I35" s="245"/>
      <c r="J35" s="245"/>
      <c r="K35" s="245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06">
        <v>1849902196137</v>
      </c>
      <c r="AB35" s="40" t="s">
        <v>117</v>
      </c>
    </row>
    <row r="36" spans="1:28" s="40" customFormat="1" ht="15.75" customHeight="1" x14ac:dyDescent="0.5">
      <c r="A36" s="246">
        <v>30</v>
      </c>
      <c r="B36" s="389">
        <v>42784</v>
      </c>
      <c r="C36" s="306" t="s">
        <v>75</v>
      </c>
      <c r="D36" s="307" t="s">
        <v>240</v>
      </c>
      <c r="E36" s="308" t="s">
        <v>241</v>
      </c>
      <c r="F36" s="246" t="s">
        <v>16</v>
      </c>
      <c r="G36" s="385"/>
      <c r="H36" s="386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104"/>
      <c r="AA36" s="206">
        <v>1849902128972</v>
      </c>
      <c r="AB36" s="40" t="s">
        <v>117</v>
      </c>
    </row>
    <row r="37" spans="1:28" s="40" customFormat="1" ht="6" customHeight="1" x14ac:dyDescent="0.5">
      <c r="A37" s="180"/>
      <c r="B37" s="409"/>
      <c r="C37" s="317"/>
      <c r="D37" s="318"/>
      <c r="E37" s="318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78"/>
      <c r="Q37" s="178"/>
      <c r="R37" s="178"/>
      <c r="S37" s="178"/>
      <c r="T37" s="178"/>
      <c r="U37" s="178"/>
      <c r="V37" s="178"/>
      <c r="W37" s="178"/>
      <c r="X37" s="319"/>
      <c r="Y37" s="320"/>
      <c r="AA37" s="206"/>
    </row>
    <row r="38" spans="1:28" s="40" customFormat="1" ht="16.350000000000001" customHeight="1" x14ac:dyDescent="0.5">
      <c r="A38" s="178"/>
      <c r="B38" s="182" t="s">
        <v>24</v>
      </c>
      <c r="C38" s="180"/>
      <c r="E38" s="180">
        <f>I38+O38</f>
        <v>30</v>
      </c>
      <c r="F38" s="181" t="s">
        <v>6</v>
      </c>
      <c r="G38" s="182" t="s">
        <v>11</v>
      </c>
      <c r="H38" s="182"/>
      <c r="I38" s="180">
        <f>COUNTIF($C$7:$C$36,"ช")</f>
        <v>22</v>
      </c>
      <c r="J38" s="178"/>
      <c r="K38" s="183" t="s">
        <v>8</v>
      </c>
      <c r="L38" s="182"/>
      <c r="M38" s="179" t="s">
        <v>7</v>
      </c>
      <c r="N38" s="179"/>
      <c r="O38" s="180">
        <f>COUNTIF($C$7:$C$36,"ญ")</f>
        <v>8</v>
      </c>
      <c r="P38" s="178"/>
      <c r="Q38" s="183" t="s">
        <v>8</v>
      </c>
      <c r="X38" s="178"/>
      <c r="Y38" s="178"/>
      <c r="AA38" s="206"/>
    </row>
    <row r="39" spans="1:28" s="192" customFormat="1" ht="17.100000000000001" hidden="1" customHeight="1" x14ac:dyDescent="0.5">
      <c r="A39" s="186"/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AA39" s="321"/>
    </row>
    <row r="40" spans="1:28" s="188" customFormat="1" ht="15" hidden="1" customHeight="1" x14ac:dyDescent="0.5">
      <c r="A40" s="186"/>
      <c r="B40" s="322"/>
      <c r="C40" s="186"/>
      <c r="D40" s="185" t="s">
        <v>13</v>
      </c>
      <c r="E40" s="185">
        <f>COUNTIF($F$7:$F$36,"แดง")</f>
        <v>6</v>
      </c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AA40" s="323"/>
    </row>
    <row r="41" spans="1:28" s="188" customFormat="1" ht="15" hidden="1" customHeight="1" x14ac:dyDescent="0.5">
      <c r="A41" s="186"/>
      <c r="B41" s="322"/>
      <c r="C41" s="186"/>
      <c r="D41" s="185" t="s">
        <v>14</v>
      </c>
      <c r="E41" s="185">
        <f>COUNTIF($F$7:$F$36,"เหลือง")</f>
        <v>6</v>
      </c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AA41" s="323"/>
    </row>
    <row r="42" spans="1:28" s="188" customFormat="1" ht="15" hidden="1" customHeight="1" x14ac:dyDescent="0.5">
      <c r="A42" s="186"/>
      <c r="B42" s="322"/>
      <c r="C42" s="186"/>
      <c r="D42" s="185" t="s">
        <v>15</v>
      </c>
      <c r="E42" s="185">
        <f>COUNTIF($F$7:$F$36,"น้ำเงิน")</f>
        <v>6</v>
      </c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AA42" s="323"/>
    </row>
    <row r="43" spans="1:28" s="188" customFormat="1" ht="15" hidden="1" customHeight="1" x14ac:dyDescent="0.5">
      <c r="A43" s="186"/>
      <c r="B43" s="322"/>
      <c r="C43" s="186"/>
      <c r="D43" s="185" t="s">
        <v>16</v>
      </c>
      <c r="E43" s="185">
        <f>COUNTIF($F$7:$F$36,"ม่วง")</f>
        <v>6</v>
      </c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AA43" s="323"/>
    </row>
    <row r="44" spans="1:28" s="188" customFormat="1" ht="15" hidden="1" customHeight="1" x14ac:dyDescent="0.5">
      <c r="A44" s="186"/>
      <c r="B44" s="322"/>
      <c r="C44" s="186"/>
      <c r="D44" s="185" t="s">
        <v>17</v>
      </c>
      <c r="E44" s="185">
        <f>COUNTIF($F$7:$F$36,"ฟ้า")</f>
        <v>6</v>
      </c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AA44" s="323"/>
    </row>
    <row r="45" spans="1:28" s="188" customFormat="1" ht="15" hidden="1" customHeight="1" x14ac:dyDescent="0.5">
      <c r="A45" s="186"/>
      <c r="B45" s="322"/>
      <c r="C45" s="186"/>
      <c r="D45" s="324" t="s">
        <v>5</v>
      </c>
      <c r="E45" s="324">
        <f>SUM(E40:E44)</f>
        <v>30</v>
      </c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AA45" s="323"/>
    </row>
    <row r="46" spans="1:28" s="188" customFormat="1" ht="15" customHeight="1" x14ac:dyDescent="0.5">
      <c r="B46" s="325"/>
      <c r="C46" s="186"/>
      <c r="D46" s="190"/>
      <c r="E46" s="190"/>
      <c r="AA46" s="323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54"/>
  <sheetViews>
    <sheetView topLeftCell="A21" zoomScale="150" zoomScaleNormal="150" workbookViewId="0">
      <selection activeCell="AE30" sqref="AE30"/>
    </sheetView>
  </sheetViews>
  <sheetFormatPr defaultColWidth="9.140625" defaultRowHeight="15" customHeight="1" x14ac:dyDescent="0.5"/>
  <cols>
    <col min="1" max="1" width="4.85546875" style="197" customWidth="1"/>
    <col min="2" max="2" width="9.85546875" style="327" customWidth="1"/>
    <col min="3" max="3" width="3.140625" style="328" customWidth="1"/>
    <col min="4" max="4" width="9.42578125" style="195" customWidth="1"/>
    <col min="5" max="5" width="11" style="195" customWidth="1"/>
    <col min="6" max="6" width="5.140625" style="25" customWidth="1"/>
    <col min="7" max="25" width="3" style="25" customWidth="1"/>
    <col min="26" max="26" width="3" style="25" hidden="1" customWidth="1"/>
    <col min="27" max="27" width="22" style="198" hidden="1" customWidth="1"/>
    <col min="28" max="28" width="32" style="25" hidden="1" customWidth="1"/>
    <col min="29" max="16384" width="9.140625" style="25"/>
  </cols>
  <sheetData>
    <row r="1" spans="1:28" ht="18" customHeight="1" x14ac:dyDescent="0.5">
      <c r="B1" s="196" t="s">
        <v>59</v>
      </c>
      <c r="C1" s="197"/>
      <c r="D1" s="28"/>
      <c r="E1" s="29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ม.4'!B10</f>
        <v>นายนิคม  ทิศแก้ว</v>
      </c>
    </row>
    <row r="2" spans="1:28" ht="18" customHeight="1" x14ac:dyDescent="0.5">
      <c r="B2" s="199" t="s">
        <v>49</v>
      </c>
      <c r="C2" s="197"/>
      <c r="D2" s="28"/>
      <c r="E2" s="29" t="s">
        <v>58</v>
      </c>
      <c r="M2" s="25" t="s">
        <v>50</v>
      </c>
      <c r="R2" s="25" t="str">
        <f>'ยอด ม.4'!B11</f>
        <v>..........-.............</v>
      </c>
    </row>
    <row r="3" spans="1:28" s="35" customFormat="1" ht="17.25" customHeight="1" x14ac:dyDescent="0.5">
      <c r="A3" s="528" t="s">
        <v>26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197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01">
        <f>'ยอด ม.4'!F10</f>
        <v>738</v>
      </c>
      <c r="X4" s="801"/>
      <c r="AA4" s="198"/>
    </row>
    <row r="5" spans="1:28" s="40" customFormat="1" ht="18" customHeight="1" x14ac:dyDescent="0.5">
      <c r="A5" s="787" t="s">
        <v>0</v>
      </c>
      <c r="B5" s="804" t="s">
        <v>1</v>
      </c>
      <c r="C5" s="806" t="s">
        <v>2</v>
      </c>
      <c r="D5" s="808" t="s">
        <v>9</v>
      </c>
      <c r="E5" s="810" t="s">
        <v>4</v>
      </c>
      <c r="F5" s="802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792"/>
      <c r="B6" s="805"/>
      <c r="C6" s="807"/>
      <c r="D6" s="809"/>
      <c r="E6" s="811"/>
      <c r="F6" s="812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114</v>
      </c>
      <c r="AB6" s="213" t="s">
        <v>115</v>
      </c>
    </row>
    <row r="7" spans="1:28" s="40" customFormat="1" ht="15.75" customHeight="1" x14ac:dyDescent="0.5">
      <c r="A7" s="215">
        <v>1</v>
      </c>
      <c r="B7" s="603">
        <v>42793</v>
      </c>
      <c r="C7" s="155" t="s">
        <v>83</v>
      </c>
      <c r="D7" s="156" t="s">
        <v>244</v>
      </c>
      <c r="E7" s="157" t="s">
        <v>245</v>
      </c>
      <c r="F7" s="215" t="s">
        <v>17</v>
      </c>
      <c r="G7" s="381"/>
      <c r="H7" s="382"/>
      <c r="I7" s="275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29">
        <v>1849902136258</v>
      </c>
      <c r="AB7" s="230" t="s">
        <v>117</v>
      </c>
    </row>
    <row r="8" spans="1:28" s="40" customFormat="1" ht="16.350000000000001" customHeight="1" x14ac:dyDescent="0.5">
      <c r="A8" s="168">
        <v>2</v>
      </c>
      <c r="B8" s="162">
        <v>42798</v>
      </c>
      <c r="C8" s="163" t="s">
        <v>83</v>
      </c>
      <c r="D8" s="164" t="s">
        <v>246</v>
      </c>
      <c r="E8" s="165" t="s">
        <v>247</v>
      </c>
      <c r="F8" s="168" t="s">
        <v>13</v>
      </c>
      <c r="G8" s="383"/>
      <c r="H8" s="384"/>
      <c r="I8" s="80"/>
      <c r="J8" s="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29">
        <v>1279900390772</v>
      </c>
      <c r="AB8" s="230" t="s">
        <v>117</v>
      </c>
    </row>
    <row r="9" spans="1:28" s="40" customFormat="1" ht="16.350000000000001" customHeight="1" x14ac:dyDescent="0.5">
      <c r="A9" s="168">
        <v>3</v>
      </c>
      <c r="B9" s="162">
        <v>42805</v>
      </c>
      <c r="C9" s="163" t="s">
        <v>83</v>
      </c>
      <c r="D9" s="164" t="s">
        <v>248</v>
      </c>
      <c r="E9" s="165" t="s">
        <v>249</v>
      </c>
      <c r="F9" s="604" t="s">
        <v>14</v>
      </c>
      <c r="G9" s="387"/>
      <c r="H9" s="388"/>
      <c r="I9" s="245"/>
      <c r="J9" s="245"/>
      <c r="K9" s="245"/>
      <c r="L9" s="245"/>
      <c r="M9" s="245"/>
      <c r="N9" s="245"/>
      <c r="O9" s="245"/>
      <c r="P9" s="71"/>
      <c r="Q9" s="71"/>
      <c r="R9" s="71"/>
      <c r="S9" s="71"/>
      <c r="T9" s="71"/>
      <c r="U9" s="71"/>
      <c r="V9" s="71"/>
      <c r="W9" s="71"/>
      <c r="X9" s="245"/>
      <c r="Y9" s="73"/>
      <c r="AA9" s="229">
        <v>1849902088083</v>
      </c>
      <c r="AB9" s="230" t="s">
        <v>117</v>
      </c>
    </row>
    <row r="10" spans="1:28" s="40" customFormat="1" ht="16.350000000000001" customHeight="1" x14ac:dyDescent="0.5">
      <c r="A10" s="168">
        <v>4</v>
      </c>
      <c r="B10" s="162">
        <v>42829</v>
      </c>
      <c r="C10" s="163" t="s">
        <v>83</v>
      </c>
      <c r="D10" s="164" t="s">
        <v>252</v>
      </c>
      <c r="E10" s="165" t="s">
        <v>253</v>
      </c>
      <c r="F10" s="604" t="s">
        <v>15</v>
      </c>
      <c r="G10" s="387"/>
      <c r="H10" s="388"/>
      <c r="I10" s="245"/>
      <c r="J10" s="245"/>
      <c r="K10" s="245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29">
        <v>1849902113304</v>
      </c>
      <c r="AB10" s="230" t="s">
        <v>117</v>
      </c>
    </row>
    <row r="11" spans="1:28" s="40" customFormat="1" ht="16.350000000000001" customHeight="1" x14ac:dyDescent="0.5">
      <c r="A11" s="153">
        <v>5</v>
      </c>
      <c r="B11" s="147">
        <v>42838</v>
      </c>
      <c r="C11" s="148" t="s">
        <v>83</v>
      </c>
      <c r="D11" s="149" t="s">
        <v>254</v>
      </c>
      <c r="E11" s="150" t="s">
        <v>255</v>
      </c>
      <c r="F11" s="153" t="s">
        <v>16</v>
      </c>
      <c r="G11" s="385"/>
      <c r="H11" s="386"/>
      <c r="I11" s="101"/>
      <c r="J11" s="101"/>
      <c r="K11" s="101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29">
        <v>1849902125027</v>
      </c>
      <c r="AB11" s="230" t="s">
        <v>117</v>
      </c>
    </row>
    <row r="12" spans="1:28" s="40" customFormat="1" ht="16.350000000000001" customHeight="1" x14ac:dyDescent="0.5">
      <c r="A12" s="215">
        <v>6</v>
      </c>
      <c r="B12" s="154">
        <v>42867</v>
      </c>
      <c r="C12" s="155" t="s">
        <v>83</v>
      </c>
      <c r="D12" s="156" t="s">
        <v>106</v>
      </c>
      <c r="E12" s="157" t="s">
        <v>256</v>
      </c>
      <c r="F12" s="215" t="s">
        <v>17</v>
      </c>
      <c r="G12" s="381"/>
      <c r="H12" s="382"/>
      <c r="I12" s="275"/>
      <c r="J12" s="275"/>
      <c r="K12" s="275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29">
        <v>1849902089861</v>
      </c>
      <c r="AB12" s="230" t="s">
        <v>117</v>
      </c>
    </row>
    <row r="13" spans="1:28" s="40" customFormat="1" ht="16.350000000000001" customHeight="1" x14ac:dyDescent="0.5">
      <c r="A13" s="168">
        <v>7</v>
      </c>
      <c r="B13" s="162">
        <v>42906</v>
      </c>
      <c r="C13" s="163" t="s">
        <v>83</v>
      </c>
      <c r="D13" s="164" t="s">
        <v>257</v>
      </c>
      <c r="E13" s="165" t="s">
        <v>258</v>
      </c>
      <c r="F13" s="168" t="s">
        <v>13</v>
      </c>
      <c r="G13" s="383"/>
      <c r="H13" s="384"/>
      <c r="I13" s="80"/>
      <c r="J13" s="80"/>
      <c r="K13" s="80"/>
      <c r="L13" s="280"/>
      <c r="M13" s="80"/>
      <c r="N13" s="80"/>
      <c r="O13" s="80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29">
        <v>1849300125550</v>
      </c>
      <c r="AB13" s="230" t="s">
        <v>117</v>
      </c>
    </row>
    <row r="14" spans="1:28" s="40" customFormat="1" ht="16.5" customHeight="1" x14ac:dyDescent="0.5">
      <c r="A14" s="168">
        <v>8</v>
      </c>
      <c r="B14" s="162">
        <v>43088</v>
      </c>
      <c r="C14" s="163" t="s">
        <v>83</v>
      </c>
      <c r="D14" s="164" t="s">
        <v>930</v>
      </c>
      <c r="E14" s="165" t="s">
        <v>931</v>
      </c>
      <c r="F14" s="604" t="s">
        <v>14</v>
      </c>
      <c r="G14" s="621"/>
      <c r="H14" s="622"/>
      <c r="I14" s="617"/>
      <c r="J14" s="617"/>
      <c r="K14" s="617"/>
      <c r="L14" s="617"/>
      <c r="M14" s="617"/>
      <c r="N14" s="617"/>
      <c r="O14" s="617"/>
      <c r="P14" s="618"/>
      <c r="Q14" s="618"/>
      <c r="R14" s="618"/>
      <c r="S14" s="618"/>
      <c r="T14" s="618"/>
      <c r="U14" s="618"/>
      <c r="V14" s="618"/>
      <c r="W14" s="618"/>
      <c r="X14" s="616"/>
      <c r="Y14" s="619"/>
      <c r="Z14" s="287"/>
      <c r="AA14" s="229">
        <v>1849902119540</v>
      </c>
      <c r="AB14" s="230" t="s">
        <v>117</v>
      </c>
    </row>
    <row r="15" spans="1:28" s="40" customFormat="1" ht="16.350000000000001" customHeight="1" x14ac:dyDescent="0.5">
      <c r="A15" s="359">
        <v>9</v>
      </c>
      <c r="B15" s="405">
        <v>45005</v>
      </c>
      <c r="C15" s="282" t="s">
        <v>83</v>
      </c>
      <c r="D15" s="283" t="s">
        <v>259</v>
      </c>
      <c r="E15" s="284" t="s">
        <v>260</v>
      </c>
      <c r="F15" s="410" t="s">
        <v>15</v>
      </c>
      <c r="G15" s="621"/>
      <c r="H15" s="622"/>
      <c r="I15" s="617"/>
      <c r="J15" s="617"/>
      <c r="K15" s="617"/>
      <c r="L15" s="616"/>
      <c r="M15" s="616"/>
      <c r="N15" s="616"/>
      <c r="O15" s="616"/>
      <c r="P15" s="618"/>
      <c r="Q15" s="618"/>
      <c r="R15" s="618"/>
      <c r="S15" s="618"/>
      <c r="T15" s="618"/>
      <c r="U15" s="618"/>
      <c r="V15" s="618"/>
      <c r="W15" s="618"/>
      <c r="X15" s="616"/>
      <c r="Y15" s="619"/>
      <c r="Z15" s="287"/>
      <c r="AA15" s="286">
        <v>1849902146075</v>
      </c>
      <c r="AB15" s="287" t="s">
        <v>121</v>
      </c>
    </row>
    <row r="16" spans="1:28" s="40" customFormat="1" ht="16.350000000000001" customHeight="1" x14ac:dyDescent="0.5">
      <c r="A16" s="347">
        <v>10</v>
      </c>
      <c r="B16" s="314">
        <v>45006</v>
      </c>
      <c r="C16" s="289" t="s">
        <v>83</v>
      </c>
      <c r="D16" s="290" t="s">
        <v>192</v>
      </c>
      <c r="E16" s="291" t="s">
        <v>261</v>
      </c>
      <c r="F16" s="347" t="s">
        <v>16</v>
      </c>
      <c r="G16" s="608"/>
      <c r="H16" s="609"/>
      <c r="I16" s="610"/>
      <c r="J16" s="610"/>
      <c r="K16" s="610"/>
      <c r="L16" s="610"/>
      <c r="M16" s="610"/>
      <c r="N16" s="610"/>
      <c r="O16" s="610"/>
      <c r="P16" s="611"/>
      <c r="Q16" s="611"/>
      <c r="R16" s="611"/>
      <c r="S16" s="611"/>
      <c r="T16" s="611"/>
      <c r="U16" s="611"/>
      <c r="V16" s="611"/>
      <c r="W16" s="611"/>
      <c r="X16" s="612"/>
      <c r="Y16" s="613"/>
      <c r="Z16" s="287"/>
      <c r="AA16" s="286">
        <v>1849902136339</v>
      </c>
      <c r="AB16" s="287" t="s">
        <v>122</v>
      </c>
    </row>
    <row r="17" spans="1:34" s="40" customFormat="1" ht="16.350000000000001" customHeight="1" x14ac:dyDescent="0.5">
      <c r="A17" s="352">
        <v>11</v>
      </c>
      <c r="B17" s="348">
        <v>45007</v>
      </c>
      <c r="C17" s="349" t="s">
        <v>83</v>
      </c>
      <c r="D17" s="350" t="s">
        <v>262</v>
      </c>
      <c r="E17" s="351" t="s">
        <v>263</v>
      </c>
      <c r="F17" s="352" t="s">
        <v>17</v>
      </c>
      <c r="G17" s="353"/>
      <c r="H17" s="354"/>
      <c r="I17" s="355"/>
      <c r="J17" s="355"/>
      <c r="K17" s="355"/>
      <c r="L17" s="355"/>
      <c r="M17" s="355"/>
      <c r="N17" s="355"/>
      <c r="O17" s="355"/>
      <c r="P17" s="356"/>
      <c r="Q17" s="356"/>
      <c r="R17" s="356"/>
      <c r="S17" s="356"/>
      <c r="T17" s="356"/>
      <c r="U17" s="356"/>
      <c r="V17" s="356"/>
      <c r="W17" s="356"/>
      <c r="X17" s="357"/>
      <c r="Y17" s="358"/>
      <c r="Z17" s="287"/>
      <c r="AA17" s="286">
        <v>1849902141367</v>
      </c>
      <c r="AB17" s="287" t="s">
        <v>311</v>
      </c>
    </row>
    <row r="18" spans="1:34" s="40" customFormat="1" ht="16.350000000000001" customHeight="1" x14ac:dyDescent="0.5">
      <c r="A18" s="359">
        <v>12</v>
      </c>
      <c r="B18" s="281">
        <v>45008</v>
      </c>
      <c r="C18" s="282" t="s">
        <v>83</v>
      </c>
      <c r="D18" s="283" t="s">
        <v>264</v>
      </c>
      <c r="E18" s="284" t="s">
        <v>265</v>
      </c>
      <c r="F18" s="359" t="s">
        <v>13</v>
      </c>
      <c r="G18" s="621"/>
      <c r="H18" s="622"/>
      <c r="I18" s="617"/>
      <c r="J18" s="617"/>
      <c r="K18" s="617"/>
      <c r="L18" s="617"/>
      <c r="M18" s="617"/>
      <c r="N18" s="617"/>
      <c r="O18" s="617"/>
      <c r="P18" s="618"/>
      <c r="Q18" s="618"/>
      <c r="R18" s="618"/>
      <c r="S18" s="618"/>
      <c r="T18" s="618"/>
      <c r="U18" s="618"/>
      <c r="V18" s="618"/>
      <c r="W18" s="618"/>
      <c r="X18" s="616"/>
      <c r="Y18" s="619"/>
      <c r="Z18" s="287"/>
      <c r="AA18" s="286">
        <v>1869900728352</v>
      </c>
      <c r="AB18" s="287" t="s">
        <v>312</v>
      </c>
    </row>
    <row r="19" spans="1:34" s="40" customFormat="1" ht="16.350000000000001" customHeight="1" x14ac:dyDescent="0.5">
      <c r="A19" s="359">
        <v>13</v>
      </c>
      <c r="B19" s="281">
        <v>45009</v>
      </c>
      <c r="C19" s="282" t="s">
        <v>83</v>
      </c>
      <c r="D19" s="283" t="s">
        <v>266</v>
      </c>
      <c r="E19" s="284" t="s">
        <v>267</v>
      </c>
      <c r="F19" s="410" t="s">
        <v>14</v>
      </c>
      <c r="G19" s="621"/>
      <c r="H19" s="622"/>
      <c r="I19" s="617"/>
      <c r="J19" s="617"/>
      <c r="K19" s="617"/>
      <c r="L19" s="617"/>
      <c r="M19" s="617"/>
      <c r="N19" s="617"/>
      <c r="O19" s="617"/>
      <c r="P19" s="618"/>
      <c r="Q19" s="618"/>
      <c r="R19" s="618"/>
      <c r="S19" s="618"/>
      <c r="T19" s="618"/>
      <c r="U19" s="618"/>
      <c r="V19" s="618"/>
      <c r="W19" s="618"/>
      <c r="X19" s="616"/>
      <c r="Y19" s="619"/>
      <c r="Z19" s="287"/>
      <c r="AA19" s="286">
        <v>1849902060987</v>
      </c>
      <c r="AB19" s="287" t="s">
        <v>313</v>
      </c>
    </row>
    <row r="20" spans="1:34" s="40" customFormat="1" ht="16.350000000000001" customHeight="1" x14ac:dyDescent="0.5">
      <c r="A20" s="359">
        <v>14</v>
      </c>
      <c r="B20" s="281">
        <v>45010</v>
      </c>
      <c r="C20" s="282" t="s">
        <v>83</v>
      </c>
      <c r="D20" s="411" t="s">
        <v>268</v>
      </c>
      <c r="E20" s="284" t="s">
        <v>269</v>
      </c>
      <c r="F20" s="410" t="s">
        <v>15</v>
      </c>
      <c r="G20" s="621"/>
      <c r="H20" s="622"/>
      <c r="I20" s="617"/>
      <c r="J20" s="617"/>
      <c r="K20" s="617"/>
      <c r="L20" s="617"/>
      <c r="M20" s="617"/>
      <c r="N20" s="617"/>
      <c r="O20" s="617"/>
      <c r="P20" s="618"/>
      <c r="Q20" s="618"/>
      <c r="R20" s="618"/>
      <c r="S20" s="618"/>
      <c r="T20" s="618"/>
      <c r="U20" s="618"/>
      <c r="V20" s="618"/>
      <c r="W20" s="618"/>
      <c r="X20" s="616"/>
      <c r="Y20" s="619"/>
      <c r="Z20" s="287"/>
      <c r="AA20" s="286">
        <v>1849902097635</v>
      </c>
      <c r="AB20" s="287" t="s">
        <v>314</v>
      </c>
    </row>
    <row r="21" spans="1:34" s="40" customFormat="1" ht="16.350000000000001" customHeight="1" x14ac:dyDescent="0.5">
      <c r="A21" s="153">
        <v>15</v>
      </c>
      <c r="B21" s="605">
        <v>42777</v>
      </c>
      <c r="C21" s="148" t="s">
        <v>75</v>
      </c>
      <c r="D21" s="149" t="s">
        <v>270</v>
      </c>
      <c r="E21" s="150" t="s">
        <v>271</v>
      </c>
      <c r="F21" s="153" t="s">
        <v>16</v>
      </c>
      <c r="G21" s="400"/>
      <c r="H21" s="412"/>
      <c r="I21" s="270"/>
      <c r="J21" s="270"/>
      <c r="K21" s="270"/>
      <c r="L21" s="270"/>
      <c r="M21" s="270"/>
      <c r="N21" s="270"/>
      <c r="O21" s="270"/>
      <c r="P21" s="102"/>
      <c r="Q21" s="102"/>
      <c r="R21" s="102"/>
      <c r="S21" s="102"/>
      <c r="T21" s="102"/>
      <c r="U21" s="102"/>
      <c r="V21" s="102"/>
      <c r="W21" s="102"/>
      <c r="X21" s="270"/>
      <c r="Y21" s="271"/>
      <c r="AA21" s="229">
        <v>1849902053395</v>
      </c>
      <c r="AB21" s="230" t="s">
        <v>117</v>
      </c>
    </row>
    <row r="22" spans="1:34" s="40" customFormat="1" ht="16.350000000000001" customHeight="1" x14ac:dyDescent="0.5">
      <c r="A22" s="215">
        <v>16</v>
      </c>
      <c r="B22" s="272">
        <v>42782</v>
      </c>
      <c r="C22" s="155" t="s">
        <v>75</v>
      </c>
      <c r="D22" s="156" t="s">
        <v>272</v>
      </c>
      <c r="E22" s="157" t="s">
        <v>273</v>
      </c>
      <c r="F22" s="215" t="s">
        <v>17</v>
      </c>
      <c r="G22" s="413"/>
      <c r="H22" s="346"/>
      <c r="I22" s="275"/>
      <c r="J22" s="275"/>
      <c r="K22" s="275"/>
      <c r="L22" s="275"/>
      <c r="M22" s="275"/>
      <c r="N22" s="275"/>
      <c r="O22" s="275"/>
      <c r="P22" s="276"/>
      <c r="Q22" s="276"/>
      <c r="R22" s="276"/>
      <c r="S22" s="276"/>
      <c r="T22" s="276"/>
      <c r="U22" s="276"/>
      <c r="V22" s="276"/>
      <c r="W22" s="276"/>
      <c r="X22" s="277"/>
      <c r="Y22" s="58"/>
      <c r="AA22" s="229">
        <v>1849902116176</v>
      </c>
      <c r="AB22" s="230" t="s">
        <v>117</v>
      </c>
    </row>
    <row r="23" spans="1:34" s="40" customFormat="1" ht="16.350000000000001" customHeight="1" x14ac:dyDescent="0.5">
      <c r="A23" s="168">
        <v>17</v>
      </c>
      <c r="B23" s="278">
        <v>42786</v>
      </c>
      <c r="C23" s="163" t="s">
        <v>75</v>
      </c>
      <c r="D23" s="164" t="s">
        <v>274</v>
      </c>
      <c r="E23" s="165" t="s">
        <v>275</v>
      </c>
      <c r="F23" s="168" t="s">
        <v>13</v>
      </c>
      <c r="G23" s="779"/>
      <c r="H23" s="781"/>
      <c r="I23" s="781"/>
      <c r="J23" s="781"/>
      <c r="K23" s="780"/>
      <c r="L23" s="80"/>
      <c r="M23" s="80"/>
      <c r="N23" s="80"/>
      <c r="O23" s="80"/>
      <c r="P23" s="71"/>
      <c r="Q23" s="71"/>
      <c r="R23" s="71"/>
      <c r="S23" s="71"/>
      <c r="T23" s="71"/>
      <c r="U23" s="71"/>
      <c r="V23" s="71"/>
      <c r="W23" s="71"/>
      <c r="X23" s="245"/>
      <c r="Y23" s="73"/>
      <c r="AA23" s="229">
        <v>1849902162836</v>
      </c>
      <c r="AB23" s="230" t="s">
        <v>117</v>
      </c>
      <c r="AD23" s="813" t="s">
        <v>1094</v>
      </c>
      <c r="AE23" s="814"/>
      <c r="AF23" s="814"/>
      <c r="AG23" s="814"/>
      <c r="AH23" s="815"/>
    </row>
    <row r="24" spans="1:34" s="40" customFormat="1" ht="16.350000000000001" customHeight="1" x14ac:dyDescent="0.5">
      <c r="A24" s="168">
        <v>18</v>
      </c>
      <c r="B24" s="278">
        <v>42813</v>
      </c>
      <c r="C24" s="163" t="s">
        <v>75</v>
      </c>
      <c r="D24" s="164" t="s">
        <v>436</v>
      </c>
      <c r="E24" s="165" t="s">
        <v>437</v>
      </c>
      <c r="F24" s="604" t="s">
        <v>14</v>
      </c>
      <c r="G24" s="383"/>
      <c r="H24" s="384"/>
      <c r="I24" s="80"/>
      <c r="J24" s="80"/>
      <c r="K24" s="80"/>
      <c r="L24" s="80"/>
      <c r="M24" s="80"/>
      <c r="N24" s="80"/>
      <c r="O24" s="80"/>
      <c r="P24" s="71"/>
      <c r="Q24" s="71"/>
      <c r="R24" s="71"/>
      <c r="S24" s="71"/>
      <c r="T24" s="71"/>
      <c r="U24" s="71"/>
      <c r="V24" s="71"/>
      <c r="W24" s="71"/>
      <c r="X24" s="245"/>
      <c r="Y24" s="73"/>
      <c r="AA24" s="229">
        <v>1849902128662</v>
      </c>
      <c r="AB24" s="230" t="s">
        <v>117</v>
      </c>
    </row>
    <row r="25" spans="1:34" s="40" customFormat="1" ht="16.350000000000001" customHeight="1" x14ac:dyDescent="0.5">
      <c r="A25" s="168">
        <v>19</v>
      </c>
      <c r="B25" s="278">
        <v>42814</v>
      </c>
      <c r="C25" s="163" t="s">
        <v>75</v>
      </c>
      <c r="D25" s="164" t="s">
        <v>276</v>
      </c>
      <c r="E25" s="165" t="s">
        <v>277</v>
      </c>
      <c r="F25" s="604" t="s">
        <v>15</v>
      </c>
      <c r="G25" s="383"/>
      <c r="H25" s="384"/>
      <c r="I25" s="80"/>
      <c r="J25" s="80"/>
      <c r="K25" s="80"/>
      <c r="L25" s="80"/>
      <c r="M25" s="80"/>
      <c r="N25" s="80"/>
      <c r="O25" s="80"/>
      <c r="P25" s="71"/>
      <c r="Q25" s="71"/>
      <c r="R25" s="71"/>
      <c r="S25" s="71"/>
      <c r="T25" s="71"/>
      <c r="U25" s="71"/>
      <c r="V25" s="71"/>
      <c r="W25" s="71"/>
      <c r="X25" s="245"/>
      <c r="Y25" s="73"/>
      <c r="AA25" s="229">
        <v>1849902159321</v>
      </c>
      <c r="AB25" s="230" t="s">
        <v>117</v>
      </c>
    </row>
    <row r="26" spans="1:34" s="40" customFormat="1" ht="16.350000000000001" customHeight="1" x14ac:dyDescent="0.5">
      <c r="A26" s="153">
        <v>20</v>
      </c>
      <c r="B26" s="569">
        <v>42821</v>
      </c>
      <c r="C26" s="148" t="s">
        <v>75</v>
      </c>
      <c r="D26" s="149" t="s">
        <v>279</v>
      </c>
      <c r="E26" s="150" t="s">
        <v>280</v>
      </c>
      <c r="F26" s="153" t="s">
        <v>16</v>
      </c>
      <c r="G26" s="385"/>
      <c r="H26" s="386"/>
      <c r="I26" s="101"/>
      <c r="J26" s="101"/>
      <c r="K26" s="101"/>
      <c r="L26" s="101"/>
      <c r="M26" s="101"/>
      <c r="N26" s="101"/>
      <c r="O26" s="101"/>
      <c r="P26" s="102"/>
      <c r="Q26" s="102"/>
      <c r="R26" s="102"/>
      <c r="S26" s="102"/>
      <c r="T26" s="102"/>
      <c r="U26" s="102"/>
      <c r="V26" s="102"/>
      <c r="W26" s="102"/>
      <c r="X26" s="270"/>
      <c r="Y26" s="271"/>
      <c r="AA26" s="229">
        <v>1849902161074</v>
      </c>
      <c r="AB26" s="230" t="s">
        <v>117</v>
      </c>
    </row>
    <row r="27" spans="1:34" s="40" customFormat="1" ht="16.350000000000001" customHeight="1" x14ac:dyDescent="0.5">
      <c r="A27" s="215">
        <v>21</v>
      </c>
      <c r="B27" s="606">
        <v>42881</v>
      </c>
      <c r="C27" s="169" t="s">
        <v>75</v>
      </c>
      <c r="D27" s="170" t="s">
        <v>281</v>
      </c>
      <c r="E27" s="171" t="s">
        <v>282</v>
      </c>
      <c r="F27" s="215" t="s">
        <v>17</v>
      </c>
      <c r="G27" s="414"/>
      <c r="H27" s="404"/>
      <c r="I27" s="56"/>
      <c r="J27" s="55"/>
      <c r="K27" s="55"/>
      <c r="L27" s="300"/>
      <c r="M27" s="300"/>
      <c r="N27" s="300"/>
      <c r="O27" s="300"/>
      <c r="P27" s="56"/>
      <c r="Q27" s="56"/>
      <c r="R27" s="56"/>
      <c r="S27" s="56"/>
      <c r="T27" s="56"/>
      <c r="U27" s="56"/>
      <c r="V27" s="56"/>
      <c r="W27" s="56"/>
      <c r="X27" s="300"/>
      <c r="Y27" s="58"/>
      <c r="AA27" s="229">
        <v>1849902106251</v>
      </c>
      <c r="AB27" s="230" t="s">
        <v>117</v>
      </c>
    </row>
    <row r="28" spans="1:34" s="40" customFormat="1" ht="16.350000000000001" customHeight="1" x14ac:dyDescent="0.5">
      <c r="A28" s="168">
        <v>22</v>
      </c>
      <c r="B28" s="278">
        <v>42884</v>
      </c>
      <c r="C28" s="163" t="s">
        <v>75</v>
      </c>
      <c r="D28" s="164" t="s">
        <v>283</v>
      </c>
      <c r="E28" s="165" t="s">
        <v>284</v>
      </c>
      <c r="F28" s="168" t="s">
        <v>13</v>
      </c>
      <c r="G28" s="383"/>
      <c r="H28" s="312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29">
        <v>1849902100342</v>
      </c>
      <c r="AB28" s="230" t="s">
        <v>117</v>
      </c>
    </row>
    <row r="29" spans="1:34" s="40" customFormat="1" ht="16.350000000000001" customHeight="1" x14ac:dyDescent="0.5">
      <c r="A29" s="168">
        <v>23</v>
      </c>
      <c r="B29" s="607">
        <v>42886</v>
      </c>
      <c r="C29" s="163" t="s">
        <v>75</v>
      </c>
      <c r="D29" s="164" t="s">
        <v>158</v>
      </c>
      <c r="E29" s="165" t="s">
        <v>285</v>
      </c>
      <c r="F29" s="604" t="s">
        <v>14</v>
      </c>
      <c r="G29" s="387"/>
      <c r="H29" s="388"/>
      <c r="I29" s="245"/>
      <c r="J29" s="245"/>
      <c r="K29" s="245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29">
        <v>1839902116940</v>
      </c>
      <c r="AB29" s="230" t="s">
        <v>117</v>
      </c>
    </row>
    <row r="30" spans="1:34" s="40" customFormat="1" ht="16.350000000000001" customHeight="1" x14ac:dyDescent="0.5">
      <c r="A30" s="168">
        <v>24</v>
      </c>
      <c r="B30" s="577">
        <v>42887</v>
      </c>
      <c r="C30" s="163" t="s">
        <v>75</v>
      </c>
      <c r="D30" s="164" t="s">
        <v>286</v>
      </c>
      <c r="E30" s="165" t="s">
        <v>287</v>
      </c>
      <c r="F30" s="604" t="s">
        <v>15</v>
      </c>
      <c r="G30" s="383"/>
      <c r="H30" s="384"/>
      <c r="I30" s="80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29">
        <v>1849902112651</v>
      </c>
      <c r="AB30" s="230" t="s">
        <v>117</v>
      </c>
    </row>
    <row r="31" spans="1:34" s="40" customFormat="1" ht="16.350000000000001" customHeight="1" x14ac:dyDescent="0.5">
      <c r="A31" s="153">
        <v>25</v>
      </c>
      <c r="B31" s="147">
        <v>42897</v>
      </c>
      <c r="C31" s="598" t="s">
        <v>75</v>
      </c>
      <c r="D31" s="602" t="s">
        <v>288</v>
      </c>
      <c r="E31" s="600" t="s">
        <v>289</v>
      </c>
      <c r="F31" s="153" t="s">
        <v>16</v>
      </c>
      <c r="G31" s="415"/>
      <c r="H31" s="416"/>
      <c r="I31" s="368"/>
      <c r="J31" s="368"/>
      <c r="K31" s="368"/>
      <c r="L31" s="366"/>
      <c r="M31" s="366"/>
      <c r="N31" s="366"/>
      <c r="O31" s="366"/>
      <c r="P31" s="367"/>
      <c r="Q31" s="367"/>
      <c r="R31" s="367"/>
      <c r="S31" s="367"/>
      <c r="T31" s="367"/>
      <c r="U31" s="367"/>
      <c r="V31" s="367"/>
      <c r="W31" s="367"/>
      <c r="X31" s="368"/>
      <c r="Y31" s="271"/>
      <c r="AA31" s="229">
        <v>1849902137157</v>
      </c>
      <c r="AB31" s="230" t="s">
        <v>117</v>
      </c>
    </row>
    <row r="32" spans="1:34" s="40" customFormat="1" ht="16.350000000000001" customHeight="1" x14ac:dyDescent="0.5">
      <c r="A32" s="215">
        <v>26</v>
      </c>
      <c r="B32" s="154">
        <v>42922</v>
      </c>
      <c r="C32" s="155" t="s">
        <v>75</v>
      </c>
      <c r="D32" s="156" t="s">
        <v>290</v>
      </c>
      <c r="E32" s="157" t="s">
        <v>291</v>
      </c>
      <c r="F32" s="215" t="s">
        <v>17</v>
      </c>
      <c r="G32" s="381"/>
      <c r="H32" s="382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29">
        <v>1849902113169</v>
      </c>
      <c r="AB32" s="230" t="s">
        <v>117</v>
      </c>
    </row>
    <row r="33" spans="1:28" s="40" customFormat="1" ht="16.350000000000001" customHeight="1" x14ac:dyDescent="0.5">
      <c r="A33" s="168">
        <v>27</v>
      </c>
      <c r="B33" s="162">
        <v>42931</v>
      </c>
      <c r="C33" s="163" t="s">
        <v>75</v>
      </c>
      <c r="D33" s="164" t="s">
        <v>292</v>
      </c>
      <c r="E33" s="165" t="s">
        <v>293</v>
      </c>
      <c r="F33" s="168" t="s">
        <v>13</v>
      </c>
      <c r="G33" s="383"/>
      <c r="H33" s="384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29">
        <v>1849902145966</v>
      </c>
      <c r="AB33" s="230" t="s">
        <v>117</v>
      </c>
    </row>
    <row r="34" spans="1:28" s="40" customFormat="1" ht="16.350000000000001" customHeight="1" x14ac:dyDescent="0.5">
      <c r="A34" s="168">
        <v>28</v>
      </c>
      <c r="B34" s="162">
        <v>42933</v>
      </c>
      <c r="C34" s="163" t="s">
        <v>75</v>
      </c>
      <c r="D34" s="164" t="s">
        <v>294</v>
      </c>
      <c r="E34" s="165" t="s">
        <v>295</v>
      </c>
      <c r="F34" s="604" t="s">
        <v>14</v>
      </c>
      <c r="G34" s="383"/>
      <c r="H34" s="384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29">
        <v>1849902114114</v>
      </c>
      <c r="AB34" s="230" t="s">
        <v>117</v>
      </c>
    </row>
    <row r="35" spans="1:28" s="40" customFormat="1" ht="16.350000000000001" customHeight="1" x14ac:dyDescent="0.5">
      <c r="A35" s="168">
        <v>29</v>
      </c>
      <c r="B35" s="162">
        <v>42935</v>
      </c>
      <c r="C35" s="163" t="s">
        <v>75</v>
      </c>
      <c r="D35" s="164" t="s">
        <v>296</v>
      </c>
      <c r="E35" s="165" t="s">
        <v>297</v>
      </c>
      <c r="F35" s="604" t="s">
        <v>15</v>
      </c>
      <c r="G35" s="383"/>
      <c r="H35" s="384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29">
        <v>1849902139150</v>
      </c>
      <c r="AB35" s="230" t="s">
        <v>117</v>
      </c>
    </row>
    <row r="36" spans="1:28" s="40" customFormat="1" ht="16.350000000000001" customHeight="1" x14ac:dyDescent="0.5">
      <c r="A36" s="153">
        <v>30</v>
      </c>
      <c r="B36" s="579">
        <v>42936</v>
      </c>
      <c r="C36" s="148" t="s">
        <v>75</v>
      </c>
      <c r="D36" s="149" t="s">
        <v>298</v>
      </c>
      <c r="E36" s="150" t="s">
        <v>299</v>
      </c>
      <c r="F36" s="153" t="s">
        <v>16</v>
      </c>
      <c r="G36" s="385"/>
      <c r="H36" s="386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29">
        <v>1849902099000</v>
      </c>
      <c r="AB36" s="230" t="s">
        <v>117</v>
      </c>
    </row>
    <row r="37" spans="1:28" s="40" customFormat="1" ht="16.350000000000001" customHeight="1" x14ac:dyDescent="0.5">
      <c r="A37" s="215">
        <v>31</v>
      </c>
      <c r="B37" s="154">
        <v>42941</v>
      </c>
      <c r="C37" s="169" t="s">
        <v>75</v>
      </c>
      <c r="D37" s="170" t="s">
        <v>300</v>
      </c>
      <c r="E37" s="171" t="s">
        <v>301</v>
      </c>
      <c r="F37" s="215" t="s">
        <v>17</v>
      </c>
      <c r="G37" s="417"/>
      <c r="H37" s="370"/>
      <c r="I37" s="300"/>
      <c r="J37" s="300"/>
      <c r="K37" s="300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300"/>
      <c r="Y37" s="58"/>
      <c r="AA37" s="229">
        <v>1849902158715</v>
      </c>
      <c r="AB37" s="230" t="s">
        <v>117</v>
      </c>
    </row>
    <row r="38" spans="1:28" s="40" customFormat="1" ht="16.350000000000001" customHeight="1" x14ac:dyDescent="0.5">
      <c r="A38" s="168">
        <v>32</v>
      </c>
      <c r="B38" s="601">
        <v>42974</v>
      </c>
      <c r="C38" s="163" t="s">
        <v>75</v>
      </c>
      <c r="D38" s="164" t="s">
        <v>302</v>
      </c>
      <c r="E38" s="165" t="s">
        <v>303</v>
      </c>
      <c r="F38" s="168" t="s">
        <v>13</v>
      </c>
      <c r="G38" s="383"/>
      <c r="H38" s="312"/>
      <c r="I38" s="80"/>
      <c r="J38" s="80"/>
      <c r="K38" s="80"/>
      <c r="L38" s="80"/>
      <c r="M38" s="80"/>
      <c r="N38" s="80"/>
      <c r="O38" s="80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29">
        <v>1849902167081</v>
      </c>
      <c r="AB38" s="230" t="s">
        <v>117</v>
      </c>
    </row>
    <row r="39" spans="1:28" s="40" customFormat="1" ht="16.350000000000001" customHeight="1" x14ac:dyDescent="0.5">
      <c r="A39" s="168">
        <v>33</v>
      </c>
      <c r="B39" s="750">
        <v>42983</v>
      </c>
      <c r="C39" s="282" t="s">
        <v>75</v>
      </c>
      <c r="D39" s="283" t="s">
        <v>304</v>
      </c>
      <c r="E39" s="284" t="s">
        <v>305</v>
      </c>
      <c r="F39" s="410" t="s">
        <v>14</v>
      </c>
      <c r="G39" s="383"/>
      <c r="H39" s="312"/>
      <c r="I39" s="80"/>
      <c r="J39" s="80"/>
      <c r="K39" s="80"/>
      <c r="L39" s="80"/>
      <c r="M39" s="80"/>
      <c r="N39" s="80"/>
      <c r="O39" s="80"/>
      <c r="P39" s="71"/>
      <c r="Q39" s="71"/>
      <c r="R39" s="71"/>
      <c r="S39" s="71"/>
      <c r="T39" s="71"/>
      <c r="U39" s="71"/>
      <c r="V39" s="71"/>
      <c r="W39" s="71"/>
      <c r="X39" s="245"/>
      <c r="Y39" s="73"/>
      <c r="AA39" s="229">
        <v>1849902112863</v>
      </c>
      <c r="AB39" s="230" t="s">
        <v>117</v>
      </c>
    </row>
    <row r="40" spans="1:28" s="40" customFormat="1" ht="16.350000000000001" customHeight="1" x14ac:dyDescent="0.5">
      <c r="A40" s="359">
        <v>34</v>
      </c>
      <c r="B40" s="281">
        <v>45011</v>
      </c>
      <c r="C40" s="282" t="s">
        <v>75</v>
      </c>
      <c r="D40" s="283" t="s">
        <v>306</v>
      </c>
      <c r="E40" s="284" t="s">
        <v>307</v>
      </c>
      <c r="F40" s="410" t="s">
        <v>15</v>
      </c>
      <c r="G40" s="621"/>
      <c r="H40" s="622"/>
      <c r="I40" s="617"/>
      <c r="J40" s="617"/>
      <c r="K40" s="617"/>
      <c r="L40" s="617"/>
      <c r="M40" s="617"/>
      <c r="N40" s="617"/>
      <c r="O40" s="617"/>
      <c r="P40" s="618"/>
      <c r="Q40" s="618"/>
      <c r="R40" s="618"/>
      <c r="S40" s="618"/>
      <c r="T40" s="618"/>
      <c r="U40" s="618"/>
      <c r="V40" s="618"/>
      <c r="W40" s="618"/>
      <c r="X40" s="616"/>
      <c r="Y40" s="619"/>
      <c r="Z40" s="287"/>
      <c r="AA40" s="286">
        <v>1219901293401</v>
      </c>
      <c r="AB40" s="287" t="s">
        <v>122</v>
      </c>
    </row>
    <row r="41" spans="1:28" s="40" customFormat="1" ht="16.350000000000001" customHeight="1" x14ac:dyDescent="0.5">
      <c r="A41" s="347">
        <v>35</v>
      </c>
      <c r="B41" s="288">
        <v>45012</v>
      </c>
      <c r="C41" s="289" t="s">
        <v>75</v>
      </c>
      <c r="D41" s="290" t="s">
        <v>308</v>
      </c>
      <c r="E41" s="291" t="s">
        <v>309</v>
      </c>
      <c r="F41" s="347" t="s">
        <v>16</v>
      </c>
      <c r="G41" s="608"/>
      <c r="H41" s="609"/>
      <c r="I41" s="610"/>
      <c r="J41" s="610"/>
      <c r="K41" s="610"/>
      <c r="L41" s="610"/>
      <c r="M41" s="610"/>
      <c r="N41" s="610"/>
      <c r="O41" s="610"/>
      <c r="P41" s="611"/>
      <c r="Q41" s="611"/>
      <c r="R41" s="611"/>
      <c r="S41" s="611"/>
      <c r="T41" s="611"/>
      <c r="U41" s="611"/>
      <c r="V41" s="611"/>
      <c r="W41" s="611"/>
      <c r="X41" s="612"/>
      <c r="Y41" s="631"/>
      <c r="Z41" s="287"/>
      <c r="AA41" s="286">
        <v>1849902161538</v>
      </c>
      <c r="AB41" s="287" t="s">
        <v>122</v>
      </c>
    </row>
    <row r="42" spans="1:28" s="40" customFormat="1" ht="16.350000000000001" customHeight="1" x14ac:dyDescent="0.5">
      <c r="A42" s="375">
        <v>36</v>
      </c>
      <c r="B42" s="288">
        <v>45013</v>
      </c>
      <c r="C42" s="372" t="s">
        <v>75</v>
      </c>
      <c r="D42" s="373" t="s">
        <v>228</v>
      </c>
      <c r="E42" s="374" t="s">
        <v>310</v>
      </c>
      <c r="F42" s="375" t="s">
        <v>17</v>
      </c>
      <c r="G42" s="632"/>
      <c r="H42" s="633"/>
      <c r="I42" s="634"/>
      <c r="J42" s="634"/>
      <c r="K42" s="634"/>
      <c r="L42" s="634"/>
      <c r="M42" s="634"/>
      <c r="N42" s="634"/>
      <c r="O42" s="634"/>
      <c r="P42" s="635"/>
      <c r="Q42" s="635"/>
      <c r="R42" s="635"/>
      <c r="S42" s="635"/>
      <c r="T42" s="635"/>
      <c r="U42" s="635"/>
      <c r="V42" s="635"/>
      <c r="W42" s="635"/>
      <c r="X42" s="636"/>
      <c r="Y42" s="637"/>
      <c r="Z42" s="287"/>
      <c r="AA42" s="286">
        <v>1849902120343</v>
      </c>
      <c r="AB42" s="287" t="s">
        <v>123</v>
      </c>
    </row>
    <row r="43" spans="1:28" s="40" customFormat="1" ht="6" customHeight="1" x14ac:dyDescent="0.5">
      <c r="A43" s="581"/>
      <c r="B43" s="376"/>
      <c r="C43" s="377"/>
      <c r="D43" s="378"/>
      <c r="E43" s="379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78"/>
      <c r="Q43" s="178"/>
      <c r="R43" s="178"/>
      <c r="S43" s="178"/>
      <c r="T43" s="178"/>
      <c r="U43" s="178"/>
      <c r="V43" s="178"/>
      <c r="W43" s="178"/>
      <c r="X43" s="319"/>
      <c r="Y43" s="320"/>
      <c r="AA43" s="206"/>
    </row>
    <row r="44" spans="1:28" s="40" customFormat="1" ht="16.350000000000001" customHeight="1" x14ac:dyDescent="0.5">
      <c r="A44" s="586"/>
      <c r="B44" s="182" t="s">
        <v>24</v>
      </c>
      <c r="C44" s="180"/>
      <c r="E44" s="180">
        <f>I44+O44</f>
        <v>36</v>
      </c>
      <c r="F44" s="181" t="s">
        <v>6</v>
      </c>
      <c r="G44" s="182" t="s">
        <v>11</v>
      </c>
      <c r="H44" s="182"/>
      <c r="I44" s="180">
        <f>COUNTIF($C$7:$C$42,"ช")</f>
        <v>14</v>
      </c>
      <c r="J44" s="178"/>
      <c r="K44" s="183" t="s">
        <v>8</v>
      </c>
      <c r="L44" s="182"/>
      <c r="M44" s="179" t="s">
        <v>7</v>
      </c>
      <c r="N44" s="179"/>
      <c r="O44" s="180">
        <f>COUNTIF($C$7:$C$42,"ญ")</f>
        <v>22</v>
      </c>
      <c r="P44" s="178"/>
      <c r="Q44" s="183" t="s">
        <v>8</v>
      </c>
      <c r="X44" s="178"/>
      <c r="Y44" s="178"/>
      <c r="AA44" s="206"/>
    </row>
    <row r="45" spans="1:28" s="192" customFormat="1" ht="17.100000000000001" hidden="1" customHeight="1" x14ac:dyDescent="0.5">
      <c r="A45" s="228"/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AA45" s="321"/>
    </row>
    <row r="46" spans="1:28" s="188" customFormat="1" ht="15" hidden="1" customHeight="1" x14ac:dyDescent="0.5">
      <c r="A46" s="228"/>
      <c r="B46" s="322"/>
      <c r="C46" s="186"/>
      <c r="D46" s="185" t="s">
        <v>13</v>
      </c>
      <c r="E46" s="185">
        <f>COUNTIF($F$7:$F$42,"แดง")</f>
        <v>7</v>
      </c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AA46" s="323"/>
    </row>
    <row r="47" spans="1:28" s="188" customFormat="1" ht="15" hidden="1" customHeight="1" x14ac:dyDescent="0.5">
      <c r="A47" s="228"/>
      <c r="B47" s="322"/>
      <c r="C47" s="186"/>
      <c r="D47" s="185" t="s">
        <v>14</v>
      </c>
      <c r="E47" s="185">
        <f>COUNTIF($F$7:$F$42,"เหลือง")</f>
        <v>7</v>
      </c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AA47" s="323"/>
    </row>
    <row r="48" spans="1:28" s="188" customFormat="1" ht="15" hidden="1" customHeight="1" x14ac:dyDescent="0.5">
      <c r="A48" s="228"/>
      <c r="B48" s="322"/>
      <c r="C48" s="186"/>
      <c r="D48" s="185" t="s">
        <v>15</v>
      </c>
      <c r="E48" s="185">
        <f>COUNTIF($F$7:$F$42,"น้ำเงิน")</f>
        <v>7</v>
      </c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AA48" s="323"/>
    </row>
    <row r="49" spans="1:27" s="188" customFormat="1" ht="15" hidden="1" customHeight="1" x14ac:dyDescent="0.5">
      <c r="A49" s="228"/>
      <c r="B49" s="322"/>
      <c r="C49" s="186"/>
      <c r="D49" s="185" t="s">
        <v>16</v>
      </c>
      <c r="E49" s="185">
        <f>COUNTIF($F$7:$F$42,"ม่วง")</f>
        <v>7</v>
      </c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AA49" s="323"/>
    </row>
    <row r="50" spans="1:27" s="188" customFormat="1" ht="15" hidden="1" customHeight="1" x14ac:dyDescent="0.5">
      <c r="A50" s="228"/>
      <c r="B50" s="322"/>
      <c r="C50" s="186"/>
      <c r="D50" s="185" t="s">
        <v>17</v>
      </c>
      <c r="E50" s="185">
        <f>COUNTIF($F$7:$F$42,"ฟ้า")</f>
        <v>8</v>
      </c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AA50" s="323"/>
    </row>
    <row r="51" spans="1:27" s="188" customFormat="1" ht="15" hidden="1" customHeight="1" x14ac:dyDescent="0.5">
      <c r="A51" s="228"/>
      <c r="B51" s="322"/>
      <c r="C51" s="186"/>
      <c r="D51" s="324" t="s">
        <v>5</v>
      </c>
      <c r="E51" s="324">
        <f>SUM(E46:E50)</f>
        <v>36</v>
      </c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AA51" s="323"/>
    </row>
    <row r="52" spans="1:27" ht="15" customHeight="1" x14ac:dyDescent="0.5">
      <c r="B52" s="325"/>
      <c r="C52" s="186"/>
      <c r="D52" s="190"/>
      <c r="E52" s="190"/>
      <c r="F52" s="188"/>
    </row>
    <row r="53" spans="1:27" ht="15" customHeight="1" x14ac:dyDescent="0.5">
      <c r="D53" s="190"/>
      <c r="E53" s="190"/>
    </row>
    <row r="54" spans="1:27" ht="15" customHeight="1" x14ac:dyDescent="0.5">
      <c r="C54" s="418"/>
      <c r="D54" s="192"/>
      <c r="E54" s="192"/>
    </row>
  </sheetData>
  <mergeCells count="8">
    <mergeCell ref="AD23:AH23"/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58"/>
  <sheetViews>
    <sheetView zoomScale="150" zoomScaleNormal="150" workbookViewId="0">
      <selection activeCell="N10" sqref="N10"/>
    </sheetView>
  </sheetViews>
  <sheetFormatPr defaultColWidth="9.140625" defaultRowHeight="15" customHeight="1" x14ac:dyDescent="0.5"/>
  <cols>
    <col min="1" max="1" width="4.5703125" style="25" customWidth="1"/>
    <col min="2" max="2" width="9.85546875" style="327" customWidth="1"/>
    <col min="3" max="3" width="3.140625" style="184" customWidth="1"/>
    <col min="4" max="4" width="9.42578125" style="433" customWidth="1"/>
    <col min="5" max="5" width="11" style="433" customWidth="1"/>
    <col min="6" max="6" width="5.140625" style="25" customWidth="1"/>
    <col min="7" max="25" width="3" style="25" customWidth="1"/>
    <col min="26" max="26" width="3.85546875" style="25" hidden="1" customWidth="1"/>
    <col min="27" max="27" width="22" style="198" hidden="1" customWidth="1"/>
    <col min="28" max="28" width="25.85546875" style="25" hidden="1" customWidth="1"/>
    <col min="29" max="16384" width="9.140625" style="25"/>
  </cols>
  <sheetData>
    <row r="1" spans="1:28" ht="18" customHeight="1" x14ac:dyDescent="0.5">
      <c r="B1" s="419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ม.4'!B12</f>
        <v>นางนุจรี  มณีจันทร์</v>
      </c>
    </row>
    <row r="2" spans="1:28" ht="18" customHeight="1" x14ac:dyDescent="0.5">
      <c r="B2" s="421" t="s">
        <v>49</v>
      </c>
      <c r="C2" s="25"/>
      <c r="D2" s="35"/>
      <c r="E2" s="420" t="s">
        <v>60</v>
      </c>
      <c r="M2" s="25" t="s">
        <v>50</v>
      </c>
      <c r="R2" s="25" t="str">
        <f>'ยอด ม.4'!B13</f>
        <v>..........-.............</v>
      </c>
    </row>
    <row r="3" spans="1:28" s="35" customFormat="1" ht="17.25" customHeight="1" x14ac:dyDescent="0.5">
      <c r="A3" s="31" t="s">
        <v>27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01">
        <f>'ยอด ม.4'!F12</f>
        <v>728</v>
      </c>
      <c r="X4" s="801"/>
      <c r="AA4" s="198"/>
    </row>
    <row r="5" spans="1:28" s="40" customFormat="1" ht="18" customHeight="1" x14ac:dyDescent="0.5">
      <c r="A5" s="802" t="s">
        <v>0</v>
      </c>
      <c r="B5" s="804" t="s">
        <v>1</v>
      </c>
      <c r="C5" s="816" t="s">
        <v>2</v>
      </c>
      <c r="D5" s="818" t="s">
        <v>9</v>
      </c>
      <c r="E5" s="820" t="s">
        <v>4</v>
      </c>
      <c r="F5" s="802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03"/>
      <c r="B6" s="805"/>
      <c r="C6" s="817"/>
      <c r="D6" s="819"/>
      <c r="E6" s="821"/>
      <c r="F6" s="812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114</v>
      </c>
      <c r="AB6" s="214" t="s">
        <v>115</v>
      </c>
    </row>
    <row r="7" spans="1:28" s="40" customFormat="1" ht="16.350000000000001" customHeight="1" x14ac:dyDescent="0.5">
      <c r="A7" s="257">
        <v>1</v>
      </c>
      <c r="B7" s="603">
        <v>42792</v>
      </c>
      <c r="C7" s="155" t="s">
        <v>83</v>
      </c>
      <c r="D7" s="156" t="s">
        <v>315</v>
      </c>
      <c r="E7" s="157" t="s">
        <v>316</v>
      </c>
      <c r="F7" s="215" t="s">
        <v>13</v>
      </c>
      <c r="G7" s="338"/>
      <c r="H7" s="274"/>
      <c r="I7" s="275"/>
      <c r="J7" s="275"/>
      <c r="K7" s="275"/>
      <c r="L7" s="277"/>
      <c r="M7" s="277"/>
      <c r="N7" s="277"/>
      <c r="O7" s="277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29">
        <v>1849902096183</v>
      </c>
      <c r="AB7" s="230" t="s">
        <v>117</v>
      </c>
    </row>
    <row r="8" spans="1:28" s="40" customFormat="1" ht="15.95" customHeight="1" x14ac:dyDescent="0.5">
      <c r="A8" s="120">
        <v>2</v>
      </c>
      <c r="B8" s="577">
        <v>42824</v>
      </c>
      <c r="C8" s="163" t="s">
        <v>83</v>
      </c>
      <c r="D8" s="164" t="s">
        <v>317</v>
      </c>
      <c r="E8" s="165" t="s">
        <v>318</v>
      </c>
      <c r="F8" s="168" t="s">
        <v>14</v>
      </c>
      <c r="G8" s="340"/>
      <c r="H8" s="280"/>
      <c r="I8" s="80"/>
      <c r="J8" s="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29">
        <v>1849902116184</v>
      </c>
      <c r="AB8" s="230" t="s">
        <v>117</v>
      </c>
    </row>
    <row r="9" spans="1:28" s="40" customFormat="1" ht="16.350000000000001" customHeight="1" x14ac:dyDescent="0.5">
      <c r="A9" s="120">
        <v>3</v>
      </c>
      <c r="B9" s="577">
        <v>42861</v>
      </c>
      <c r="C9" s="163" t="s">
        <v>83</v>
      </c>
      <c r="D9" s="164" t="s">
        <v>105</v>
      </c>
      <c r="E9" s="165" t="s">
        <v>319</v>
      </c>
      <c r="F9" s="168" t="s">
        <v>15</v>
      </c>
      <c r="G9" s="340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29">
        <v>1849902118365</v>
      </c>
      <c r="AB9" s="230" t="s">
        <v>117</v>
      </c>
    </row>
    <row r="10" spans="1:28" s="40" customFormat="1" ht="16.350000000000001" customHeight="1" x14ac:dyDescent="0.5">
      <c r="A10" s="120">
        <v>4</v>
      </c>
      <c r="B10" s="577">
        <v>42863</v>
      </c>
      <c r="C10" s="163" t="s">
        <v>83</v>
      </c>
      <c r="D10" s="164" t="s">
        <v>320</v>
      </c>
      <c r="E10" s="165" t="s">
        <v>321</v>
      </c>
      <c r="F10" s="168" t="s">
        <v>16</v>
      </c>
      <c r="G10" s="340"/>
      <c r="H10" s="280"/>
      <c r="I10" s="80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29">
        <v>1849902118357</v>
      </c>
      <c r="AB10" s="230" t="s">
        <v>117</v>
      </c>
    </row>
    <row r="11" spans="1:28" s="40" customFormat="1" ht="16.350000000000001" customHeight="1" x14ac:dyDescent="0.5">
      <c r="A11" s="246">
        <v>5</v>
      </c>
      <c r="B11" s="579">
        <v>42864</v>
      </c>
      <c r="C11" s="148" t="s">
        <v>83</v>
      </c>
      <c r="D11" s="149" t="s">
        <v>322</v>
      </c>
      <c r="E11" s="150" t="s">
        <v>323</v>
      </c>
      <c r="F11" s="153" t="s">
        <v>17</v>
      </c>
      <c r="G11" s="342"/>
      <c r="H11" s="292"/>
      <c r="I11" s="101"/>
      <c r="J11" s="101"/>
      <c r="K11" s="101"/>
      <c r="L11" s="292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29">
        <v>1849902089705</v>
      </c>
      <c r="AB11" s="230" t="s">
        <v>117</v>
      </c>
    </row>
    <row r="12" spans="1:28" s="40" customFormat="1" ht="15.95" customHeight="1" x14ac:dyDescent="0.5">
      <c r="A12" s="257">
        <v>6</v>
      </c>
      <c r="B12" s="603">
        <v>42955</v>
      </c>
      <c r="C12" s="155" t="s">
        <v>83</v>
      </c>
      <c r="D12" s="156" t="s">
        <v>324</v>
      </c>
      <c r="E12" s="157" t="s">
        <v>325</v>
      </c>
      <c r="F12" s="215" t="s">
        <v>13</v>
      </c>
      <c r="G12" s="338"/>
      <c r="H12" s="274"/>
      <c r="I12" s="275"/>
      <c r="J12" s="275"/>
      <c r="K12" s="275"/>
      <c r="L12" s="277"/>
      <c r="M12" s="277"/>
      <c r="N12" s="277"/>
      <c r="O12" s="277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29">
        <v>1104400073588</v>
      </c>
      <c r="AB12" s="230" t="s">
        <v>117</v>
      </c>
    </row>
    <row r="13" spans="1:28" s="40" customFormat="1" ht="16.350000000000001" customHeight="1" x14ac:dyDescent="0.5">
      <c r="A13" s="120">
        <v>7</v>
      </c>
      <c r="B13" s="577">
        <v>42962</v>
      </c>
      <c r="C13" s="163" t="s">
        <v>83</v>
      </c>
      <c r="D13" s="164" t="s">
        <v>326</v>
      </c>
      <c r="E13" s="165" t="s">
        <v>327</v>
      </c>
      <c r="F13" s="168" t="s">
        <v>14</v>
      </c>
      <c r="G13" s="345"/>
      <c r="H13" s="244"/>
      <c r="I13" s="245"/>
      <c r="J13" s="245"/>
      <c r="K13" s="245"/>
      <c r="L13" s="245"/>
      <c r="M13" s="245"/>
      <c r="N13" s="245"/>
      <c r="O13" s="245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29">
        <v>1849902076816</v>
      </c>
      <c r="AB13" s="230" t="s">
        <v>117</v>
      </c>
    </row>
    <row r="14" spans="1:28" s="40" customFormat="1" ht="16.350000000000001" customHeight="1" x14ac:dyDescent="0.5">
      <c r="A14" s="120">
        <v>8</v>
      </c>
      <c r="B14" s="577">
        <v>42991</v>
      </c>
      <c r="C14" s="163" t="s">
        <v>83</v>
      </c>
      <c r="D14" s="313" t="s">
        <v>328</v>
      </c>
      <c r="E14" s="165" t="s">
        <v>329</v>
      </c>
      <c r="F14" s="168" t="s">
        <v>15</v>
      </c>
      <c r="G14" s="340"/>
      <c r="H14" s="280"/>
      <c r="I14" s="80"/>
      <c r="J14" s="80"/>
      <c r="K14" s="80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29">
        <v>1849902131108</v>
      </c>
      <c r="AB14" s="230" t="s">
        <v>117</v>
      </c>
    </row>
    <row r="15" spans="1:28" s="40" customFormat="1" ht="16.350000000000001" customHeight="1" x14ac:dyDescent="0.5">
      <c r="A15" s="120">
        <v>9</v>
      </c>
      <c r="B15" s="577">
        <v>42992</v>
      </c>
      <c r="C15" s="163" t="s">
        <v>83</v>
      </c>
      <c r="D15" s="164" t="s">
        <v>330</v>
      </c>
      <c r="E15" s="165" t="s">
        <v>331</v>
      </c>
      <c r="F15" s="168" t="s">
        <v>16</v>
      </c>
      <c r="G15" s="340"/>
      <c r="H15" s="280"/>
      <c r="I15" s="80"/>
      <c r="J15" s="80"/>
      <c r="K15" s="80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29">
        <v>1849902108611</v>
      </c>
      <c r="AB15" s="230" t="s">
        <v>117</v>
      </c>
    </row>
    <row r="16" spans="1:28" s="40" customFormat="1" ht="15.95" customHeight="1" x14ac:dyDescent="0.5">
      <c r="A16" s="246">
        <v>10</v>
      </c>
      <c r="B16" s="579">
        <v>43036</v>
      </c>
      <c r="C16" s="148" t="s">
        <v>83</v>
      </c>
      <c r="D16" s="149" t="s">
        <v>647</v>
      </c>
      <c r="E16" s="150" t="s">
        <v>293</v>
      </c>
      <c r="F16" s="153" t="s">
        <v>17</v>
      </c>
      <c r="G16" s="342"/>
      <c r="H16" s="292"/>
      <c r="I16" s="101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102"/>
      <c r="W16" s="102"/>
      <c r="X16" s="270"/>
      <c r="Y16" s="271"/>
      <c r="AA16" s="229">
        <v>1849902090959</v>
      </c>
      <c r="AB16" s="230" t="s">
        <v>117</v>
      </c>
    </row>
    <row r="17" spans="1:28" s="40" customFormat="1" ht="15.95" customHeight="1" x14ac:dyDescent="0.5">
      <c r="A17" s="257">
        <v>11</v>
      </c>
      <c r="B17" s="603">
        <v>43082</v>
      </c>
      <c r="C17" s="155" t="s">
        <v>83</v>
      </c>
      <c r="D17" s="156" t="s">
        <v>266</v>
      </c>
      <c r="E17" s="157" t="s">
        <v>332</v>
      </c>
      <c r="F17" s="215" t="s">
        <v>13</v>
      </c>
      <c r="G17" s="338"/>
      <c r="H17" s="274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29">
        <v>1849902136819</v>
      </c>
      <c r="AB17" s="230" t="s">
        <v>117</v>
      </c>
    </row>
    <row r="18" spans="1:28" s="40" customFormat="1" ht="16.350000000000001" customHeight="1" x14ac:dyDescent="0.5">
      <c r="A18" s="120">
        <v>12</v>
      </c>
      <c r="B18" s="577">
        <v>43089</v>
      </c>
      <c r="C18" s="163" t="s">
        <v>83</v>
      </c>
      <c r="D18" s="164" t="s">
        <v>333</v>
      </c>
      <c r="E18" s="165" t="s">
        <v>334</v>
      </c>
      <c r="F18" s="168" t="s">
        <v>14</v>
      </c>
      <c r="G18" s="340"/>
      <c r="H18" s="280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29">
        <v>1849902085548</v>
      </c>
      <c r="AB18" s="230" t="s">
        <v>117</v>
      </c>
    </row>
    <row r="19" spans="1:28" s="40" customFormat="1" ht="16.350000000000001" customHeight="1" x14ac:dyDescent="0.5">
      <c r="A19" s="120">
        <v>13</v>
      </c>
      <c r="B19" s="278">
        <v>43112</v>
      </c>
      <c r="C19" s="163" t="s">
        <v>83</v>
      </c>
      <c r="D19" s="164" t="s">
        <v>335</v>
      </c>
      <c r="E19" s="165" t="s">
        <v>336</v>
      </c>
      <c r="F19" s="168" t="s">
        <v>15</v>
      </c>
      <c r="G19" s="340"/>
      <c r="H19" s="280"/>
      <c r="I19" s="80"/>
      <c r="J19" s="80"/>
      <c r="K19" s="80"/>
      <c r="L19" s="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1"/>
      <c r="X19" s="245"/>
      <c r="Y19" s="73"/>
      <c r="AA19" s="229">
        <v>1809902563351</v>
      </c>
      <c r="AB19" s="230" t="s">
        <v>117</v>
      </c>
    </row>
    <row r="20" spans="1:28" s="40" customFormat="1" ht="16.350000000000001" customHeight="1" x14ac:dyDescent="0.5">
      <c r="A20" s="120">
        <v>14</v>
      </c>
      <c r="B20" s="278">
        <v>43128</v>
      </c>
      <c r="C20" s="163" t="s">
        <v>83</v>
      </c>
      <c r="D20" s="164" t="s">
        <v>337</v>
      </c>
      <c r="E20" s="165" t="s">
        <v>338</v>
      </c>
      <c r="F20" s="168" t="s">
        <v>16</v>
      </c>
      <c r="G20" s="422"/>
      <c r="H20" s="244"/>
      <c r="I20" s="245"/>
      <c r="J20" s="245"/>
      <c r="K20" s="245"/>
      <c r="L20" s="245"/>
      <c r="M20" s="245"/>
      <c r="N20" s="245"/>
      <c r="O20" s="245"/>
      <c r="P20" s="71"/>
      <c r="Q20" s="71"/>
      <c r="R20" s="71"/>
      <c r="S20" s="71"/>
      <c r="T20" s="71"/>
      <c r="U20" s="71"/>
      <c r="V20" s="71"/>
      <c r="W20" s="71"/>
      <c r="X20" s="245"/>
      <c r="Y20" s="73"/>
      <c r="AA20" s="229">
        <v>1800901415295</v>
      </c>
      <c r="AB20" s="230" t="s">
        <v>117</v>
      </c>
    </row>
    <row r="21" spans="1:28" s="287" customFormat="1" ht="16.350000000000001" customHeight="1" x14ac:dyDescent="0.5">
      <c r="A21" s="347">
        <v>15</v>
      </c>
      <c r="B21" s="423">
        <v>45014</v>
      </c>
      <c r="C21" s="289" t="s">
        <v>83</v>
      </c>
      <c r="D21" s="290" t="s">
        <v>1075</v>
      </c>
      <c r="E21" s="291" t="s">
        <v>339</v>
      </c>
      <c r="F21" s="347" t="s">
        <v>17</v>
      </c>
      <c r="G21" s="608"/>
      <c r="H21" s="609"/>
      <c r="I21" s="610"/>
      <c r="J21" s="610"/>
      <c r="K21" s="610"/>
      <c r="L21" s="610"/>
      <c r="M21" s="610"/>
      <c r="N21" s="610"/>
      <c r="O21" s="610"/>
      <c r="P21" s="611"/>
      <c r="Q21" s="611"/>
      <c r="R21" s="611"/>
      <c r="S21" s="611"/>
      <c r="T21" s="611"/>
      <c r="U21" s="611"/>
      <c r="V21" s="611"/>
      <c r="W21" s="611"/>
      <c r="X21" s="612"/>
      <c r="Y21" s="613"/>
      <c r="AA21" s="286">
        <v>1848600011095</v>
      </c>
      <c r="AB21" s="287" t="s">
        <v>390</v>
      </c>
    </row>
    <row r="22" spans="1:28" s="287" customFormat="1" ht="15.95" customHeight="1" x14ac:dyDescent="0.5">
      <c r="A22" s="352">
        <v>16</v>
      </c>
      <c r="B22" s="348">
        <v>45015</v>
      </c>
      <c r="C22" s="349" t="s">
        <v>83</v>
      </c>
      <c r="D22" s="350" t="s">
        <v>340</v>
      </c>
      <c r="E22" s="351" t="s">
        <v>341</v>
      </c>
      <c r="F22" s="352" t="s">
        <v>13</v>
      </c>
      <c r="G22" s="353"/>
      <c r="H22" s="354"/>
      <c r="I22" s="355"/>
      <c r="J22" s="355"/>
      <c r="K22" s="355"/>
      <c r="L22" s="355"/>
      <c r="M22" s="355"/>
      <c r="N22" s="355"/>
      <c r="O22" s="355"/>
      <c r="P22" s="356"/>
      <c r="Q22" s="356"/>
      <c r="R22" s="356"/>
      <c r="S22" s="356"/>
      <c r="T22" s="356"/>
      <c r="U22" s="356"/>
      <c r="V22" s="356"/>
      <c r="W22" s="356"/>
      <c r="X22" s="357"/>
      <c r="Y22" s="358"/>
      <c r="AA22" s="286">
        <v>1819900686781</v>
      </c>
      <c r="AB22" s="287" t="s">
        <v>391</v>
      </c>
    </row>
    <row r="23" spans="1:28" s="287" customFormat="1" ht="16.350000000000001" customHeight="1" x14ac:dyDescent="0.5">
      <c r="A23" s="359">
        <v>17</v>
      </c>
      <c r="B23" s="281">
        <v>45016</v>
      </c>
      <c r="C23" s="282" t="s">
        <v>83</v>
      </c>
      <c r="D23" s="283" t="s">
        <v>342</v>
      </c>
      <c r="E23" s="284" t="s">
        <v>343</v>
      </c>
      <c r="F23" s="359" t="s">
        <v>14</v>
      </c>
      <c r="G23" s="614"/>
      <c r="H23" s="615"/>
      <c r="I23" s="616"/>
      <c r="J23" s="616"/>
      <c r="K23" s="616"/>
      <c r="L23" s="617"/>
      <c r="M23" s="617"/>
      <c r="N23" s="617"/>
      <c r="O23" s="617"/>
      <c r="P23" s="618"/>
      <c r="Q23" s="618"/>
      <c r="R23" s="618"/>
      <c r="S23" s="618"/>
      <c r="T23" s="618"/>
      <c r="U23" s="618"/>
      <c r="V23" s="618"/>
      <c r="W23" s="618"/>
      <c r="X23" s="616"/>
      <c r="Y23" s="619"/>
      <c r="AA23" s="286">
        <v>1849902094628</v>
      </c>
      <c r="AB23" s="287" t="s">
        <v>242</v>
      </c>
    </row>
    <row r="24" spans="1:28" s="287" customFormat="1" ht="16.350000000000001" customHeight="1" x14ac:dyDescent="0.5">
      <c r="A24" s="359">
        <v>18</v>
      </c>
      <c r="B24" s="281">
        <v>45017</v>
      </c>
      <c r="C24" s="282" t="s">
        <v>83</v>
      </c>
      <c r="D24" s="283" t="s">
        <v>344</v>
      </c>
      <c r="E24" s="284" t="s">
        <v>345</v>
      </c>
      <c r="F24" s="359" t="s">
        <v>15</v>
      </c>
      <c r="G24" s="620"/>
      <c r="H24" s="615"/>
      <c r="I24" s="616"/>
      <c r="J24" s="616"/>
      <c r="K24" s="616"/>
      <c r="L24" s="617"/>
      <c r="M24" s="617"/>
      <c r="N24" s="617"/>
      <c r="O24" s="617"/>
      <c r="P24" s="618"/>
      <c r="Q24" s="618"/>
      <c r="R24" s="618"/>
      <c r="S24" s="618"/>
      <c r="T24" s="618"/>
      <c r="U24" s="618"/>
      <c r="V24" s="618"/>
      <c r="W24" s="618"/>
      <c r="X24" s="616"/>
      <c r="Y24" s="619"/>
      <c r="AA24" s="286">
        <v>1849902140085</v>
      </c>
      <c r="AB24" s="287" t="s">
        <v>392</v>
      </c>
    </row>
    <row r="25" spans="1:28" s="287" customFormat="1" ht="16.350000000000001" customHeight="1" x14ac:dyDescent="0.5">
      <c r="A25" s="359">
        <v>19</v>
      </c>
      <c r="B25" s="281">
        <v>45018</v>
      </c>
      <c r="C25" s="282" t="s">
        <v>83</v>
      </c>
      <c r="D25" s="283" t="s">
        <v>346</v>
      </c>
      <c r="E25" s="284" t="s">
        <v>347</v>
      </c>
      <c r="F25" s="359" t="s">
        <v>16</v>
      </c>
      <c r="G25" s="621"/>
      <c r="H25" s="622"/>
      <c r="I25" s="617"/>
      <c r="J25" s="617"/>
      <c r="K25" s="617"/>
      <c r="L25" s="617"/>
      <c r="M25" s="617"/>
      <c r="N25" s="617"/>
      <c r="O25" s="617"/>
      <c r="P25" s="618"/>
      <c r="Q25" s="618"/>
      <c r="R25" s="618"/>
      <c r="S25" s="618"/>
      <c r="T25" s="618"/>
      <c r="U25" s="618"/>
      <c r="V25" s="618"/>
      <c r="W25" s="618"/>
      <c r="X25" s="616"/>
      <c r="Y25" s="619"/>
      <c r="AA25" s="286">
        <v>1849902150781</v>
      </c>
      <c r="AB25" s="287" t="s">
        <v>121</v>
      </c>
    </row>
    <row r="26" spans="1:28" s="287" customFormat="1" ht="16.350000000000001" customHeight="1" x14ac:dyDescent="0.5">
      <c r="A26" s="347">
        <v>20</v>
      </c>
      <c r="B26" s="288">
        <v>45019</v>
      </c>
      <c r="C26" s="289" t="s">
        <v>83</v>
      </c>
      <c r="D26" s="290" t="s">
        <v>348</v>
      </c>
      <c r="E26" s="291" t="s">
        <v>349</v>
      </c>
      <c r="F26" s="347" t="s">
        <v>17</v>
      </c>
      <c r="G26" s="608"/>
      <c r="H26" s="609"/>
      <c r="I26" s="610"/>
      <c r="J26" s="610"/>
      <c r="K26" s="610"/>
      <c r="L26" s="610"/>
      <c r="M26" s="610"/>
      <c r="N26" s="610"/>
      <c r="O26" s="610"/>
      <c r="P26" s="611"/>
      <c r="Q26" s="611"/>
      <c r="R26" s="611"/>
      <c r="S26" s="611"/>
      <c r="T26" s="611"/>
      <c r="U26" s="611"/>
      <c r="V26" s="611"/>
      <c r="W26" s="611"/>
      <c r="X26" s="612"/>
      <c r="Y26" s="613"/>
      <c r="AA26" s="286">
        <v>1949900737831</v>
      </c>
      <c r="AB26" s="287" t="s">
        <v>393</v>
      </c>
    </row>
    <row r="27" spans="1:28" s="287" customFormat="1" ht="15.95" customHeight="1" x14ac:dyDescent="0.5">
      <c r="A27" s="352">
        <v>21</v>
      </c>
      <c r="B27" s="424">
        <v>45020</v>
      </c>
      <c r="C27" s="294" t="s">
        <v>83</v>
      </c>
      <c r="D27" s="295" t="s">
        <v>350</v>
      </c>
      <c r="E27" s="296" t="s">
        <v>351</v>
      </c>
      <c r="F27" s="352" t="s">
        <v>13</v>
      </c>
      <c r="G27" s="623"/>
      <c r="H27" s="624"/>
      <c r="I27" s="625"/>
      <c r="J27" s="625"/>
      <c r="K27" s="625"/>
      <c r="L27" s="625"/>
      <c r="M27" s="625"/>
      <c r="N27" s="625"/>
      <c r="O27" s="625"/>
      <c r="P27" s="626"/>
      <c r="Q27" s="626"/>
      <c r="R27" s="626"/>
      <c r="S27" s="626"/>
      <c r="T27" s="626"/>
      <c r="U27" s="626"/>
      <c r="V27" s="626"/>
      <c r="W27" s="626"/>
      <c r="X27" s="627"/>
      <c r="Y27" s="358"/>
      <c r="AA27" s="286">
        <v>1849300122178</v>
      </c>
      <c r="AB27" s="287" t="s">
        <v>119</v>
      </c>
    </row>
    <row r="28" spans="1:28" s="287" customFormat="1" ht="15.95" customHeight="1" x14ac:dyDescent="0.5">
      <c r="A28" s="359">
        <v>22</v>
      </c>
      <c r="B28" s="281">
        <v>45021</v>
      </c>
      <c r="C28" s="282" t="s">
        <v>83</v>
      </c>
      <c r="D28" s="283" t="s">
        <v>248</v>
      </c>
      <c r="E28" s="284" t="s">
        <v>352</v>
      </c>
      <c r="F28" s="359" t="s">
        <v>14</v>
      </c>
      <c r="G28" s="614"/>
      <c r="H28" s="615"/>
      <c r="I28" s="616"/>
      <c r="J28" s="616"/>
      <c r="K28" s="616"/>
      <c r="L28" s="617"/>
      <c r="M28" s="617"/>
      <c r="N28" s="617"/>
      <c r="O28" s="617"/>
      <c r="P28" s="618"/>
      <c r="Q28" s="618"/>
      <c r="R28" s="618"/>
      <c r="S28" s="618"/>
      <c r="T28" s="618"/>
      <c r="U28" s="618"/>
      <c r="V28" s="618"/>
      <c r="W28" s="618"/>
      <c r="X28" s="616"/>
      <c r="Y28" s="619"/>
      <c r="AA28" s="286">
        <v>1104500101478</v>
      </c>
      <c r="AB28" s="287" t="s">
        <v>394</v>
      </c>
    </row>
    <row r="29" spans="1:28" s="40" customFormat="1" ht="16.350000000000001" customHeight="1" x14ac:dyDescent="0.5">
      <c r="A29" s="120">
        <v>23</v>
      </c>
      <c r="B29" s="278">
        <v>42810</v>
      </c>
      <c r="C29" s="163" t="s">
        <v>75</v>
      </c>
      <c r="D29" s="164" t="s">
        <v>353</v>
      </c>
      <c r="E29" s="165" t="s">
        <v>354</v>
      </c>
      <c r="F29" s="168" t="s">
        <v>15</v>
      </c>
      <c r="G29" s="340"/>
      <c r="H29" s="280"/>
      <c r="I29" s="80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29">
        <v>1849902150773</v>
      </c>
      <c r="AB29" s="230" t="s">
        <v>117</v>
      </c>
    </row>
    <row r="30" spans="1:28" s="40" customFormat="1" ht="16.350000000000001" customHeight="1" x14ac:dyDescent="0.5">
      <c r="A30" s="120">
        <v>24</v>
      </c>
      <c r="B30" s="278">
        <v>42811</v>
      </c>
      <c r="C30" s="163" t="s">
        <v>75</v>
      </c>
      <c r="D30" s="164" t="s">
        <v>355</v>
      </c>
      <c r="E30" s="165" t="s">
        <v>356</v>
      </c>
      <c r="F30" s="168" t="s">
        <v>16</v>
      </c>
      <c r="G30" s="345"/>
      <c r="H30" s="244"/>
      <c r="I30" s="245"/>
      <c r="J30" s="245"/>
      <c r="K30" s="245"/>
      <c r="L30" s="245"/>
      <c r="M30" s="245"/>
      <c r="N30" s="245"/>
      <c r="O30" s="245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29">
        <v>1849902148914</v>
      </c>
      <c r="AB30" s="230" t="s">
        <v>117</v>
      </c>
    </row>
    <row r="31" spans="1:28" s="40" customFormat="1" ht="16.350000000000001" customHeight="1" x14ac:dyDescent="0.5">
      <c r="A31" s="246">
        <v>25</v>
      </c>
      <c r="B31" s="569">
        <v>42849</v>
      </c>
      <c r="C31" s="598" t="s">
        <v>75</v>
      </c>
      <c r="D31" s="602" t="s">
        <v>228</v>
      </c>
      <c r="E31" s="600" t="s">
        <v>357</v>
      </c>
      <c r="F31" s="153" t="s">
        <v>17</v>
      </c>
      <c r="G31" s="364"/>
      <c r="H31" s="365"/>
      <c r="I31" s="366"/>
      <c r="J31" s="366"/>
      <c r="K31" s="366"/>
      <c r="L31" s="366"/>
      <c r="M31" s="366"/>
      <c r="N31" s="366"/>
      <c r="O31" s="366"/>
      <c r="P31" s="367"/>
      <c r="Q31" s="367"/>
      <c r="R31" s="367"/>
      <c r="S31" s="367"/>
      <c r="T31" s="367"/>
      <c r="U31" s="367"/>
      <c r="V31" s="367"/>
      <c r="W31" s="367"/>
      <c r="X31" s="368"/>
      <c r="Y31" s="271"/>
      <c r="AA31" s="229">
        <v>1849902052216</v>
      </c>
      <c r="AB31" s="230" t="s">
        <v>117</v>
      </c>
    </row>
    <row r="32" spans="1:28" s="40" customFormat="1" ht="16.350000000000001" customHeight="1" x14ac:dyDescent="0.5">
      <c r="A32" s="257">
        <v>26</v>
      </c>
      <c r="B32" s="603">
        <v>42875</v>
      </c>
      <c r="C32" s="155" t="s">
        <v>75</v>
      </c>
      <c r="D32" s="156" t="s">
        <v>360</v>
      </c>
      <c r="E32" s="157" t="s">
        <v>361</v>
      </c>
      <c r="F32" s="215" t="s">
        <v>13</v>
      </c>
      <c r="G32" s="338"/>
      <c r="H32" s="274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29">
        <v>1102004128680</v>
      </c>
      <c r="AB32" s="230" t="s">
        <v>117</v>
      </c>
    </row>
    <row r="33" spans="1:28" s="40" customFormat="1" ht="15.95" customHeight="1" x14ac:dyDescent="0.5">
      <c r="A33" s="120">
        <v>27</v>
      </c>
      <c r="B33" s="577">
        <v>42876</v>
      </c>
      <c r="C33" s="163" t="s">
        <v>75</v>
      </c>
      <c r="D33" s="164" t="s">
        <v>362</v>
      </c>
      <c r="E33" s="165" t="s">
        <v>363</v>
      </c>
      <c r="F33" s="168" t="s">
        <v>14</v>
      </c>
      <c r="G33" s="340"/>
      <c r="H33" s="280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29">
        <v>1849902088857</v>
      </c>
      <c r="AB33" s="230" t="s">
        <v>117</v>
      </c>
    </row>
    <row r="34" spans="1:28" s="40" customFormat="1" ht="15.95" customHeight="1" x14ac:dyDescent="0.5">
      <c r="A34" s="120">
        <v>28</v>
      </c>
      <c r="B34" s="577">
        <v>42892</v>
      </c>
      <c r="C34" s="163" t="s">
        <v>75</v>
      </c>
      <c r="D34" s="164" t="s">
        <v>364</v>
      </c>
      <c r="E34" s="165" t="s">
        <v>365</v>
      </c>
      <c r="F34" s="168" t="s">
        <v>15</v>
      </c>
      <c r="G34" s="340"/>
      <c r="H34" s="280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29">
        <v>1909803482289</v>
      </c>
      <c r="AB34" s="230" t="s">
        <v>117</v>
      </c>
    </row>
    <row r="35" spans="1:28" s="40" customFormat="1" ht="16.350000000000001" customHeight="1" x14ac:dyDescent="0.5">
      <c r="A35" s="120">
        <v>29</v>
      </c>
      <c r="B35" s="577">
        <v>42900</v>
      </c>
      <c r="C35" s="163" t="s">
        <v>75</v>
      </c>
      <c r="D35" s="164" t="s">
        <v>366</v>
      </c>
      <c r="E35" s="165" t="s">
        <v>367</v>
      </c>
      <c r="F35" s="168" t="s">
        <v>16</v>
      </c>
      <c r="G35" s="340"/>
      <c r="H35" s="280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29">
        <v>1849902089667</v>
      </c>
      <c r="AB35" s="230" t="s">
        <v>117</v>
      </c>
    </row>
    <row r="36" spans="1:28" s="40" customFormat="1" ht="15.95" customHeight="1" x14ac:dyDescent="0.5">
      <c r="A36" s="246">
        <v>30</v>
      </c>
      <c r="B36" s="579">
        <v>42920</v>
      </c>
      <c r="C36" s="148" t="s">
        <v>75</v>
      </c>
      <c r="D36" s="149" t="s">
        <v>368</v>
      </c>
      <c r="E36" s="150" t="s">
        <v>369</v>
      </c>
      <c r="F36" s="153" t="s">
        <v>17</v>
      </c>
      <c r="G36" s="342"/>
      <c r="H36" s="292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29">
        <v>1869900745397</v>
      </c>
      <c r="AB36" s="230" t="s">
        <v>117</v>
      </c>
    </row>
    <row r="37" spans="1:28" s="40" customFormat="1" ht="16.350000000000001" customHeight="1" x14ac:dyDescent="0.5">
      <c r="A37" s="257">
        <v>31</v>
      </c>
      <c r="B37" s="603">
        <v>42932</v>
      </c>
      <c r="C37" s="169" t="s">
        <v>75</v>
      </c>
      <c r="D37" s="170" t="s">
        <v>370</v>
      </c>
      <c r="E37" s="171" t="s">
        <v>371</v>
      </c>
      <c r="F37" s="215" t="s">
        <v>13</v>
      </c>
      <c r="G37" s="361"/>
      <c r="H37" s="299"/>
      <c r="I37" s="55"/>
      <c r="J37" s="55"/>
      <c r="K37" s="55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300"/>
      <c r="Y37" s="58"/>
      <c r="AA37" s="229">
        <v>1849902096043</v>
      </c>
      <c r="AB37" s="230" t="s">
        <v>117</v>
      </c>
    </row>
    <row r="38" spans="1:28" s="40" customFormat="1" ht="16.350000000000001" customHeight="1" x14ac:dyDescent="0.5">
      <c r="A38" s="120">
        <v>32</v>
      </c>
      <c r="B38" s="577">
        <v>42979</v>
      </c>
      <c r="C38" s="163" t="s">
        <v>75</v>
      </c>
      <c r="D38" s="164" t="s">
        <v>372</v>
      </c>
      <c r="E38" s="165" t="s">
        <v>373</v>
      </c>
      <c r="F38" s="168" t="s">
        <v>14</v>
      </c>
      <c r="G38" s="340"/>
      <c r="H38" s="280"/>
      <c r="I38" s="80"/>
      <c r="J38" s="80"/>
      <c r="K38" s="80"/>
      <c r="L38" s="80"/>
      <c r="M38" s="80"/>
      <c r="N38" s="80"/>
      <c r="O38" s="80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29">
        <v>1849902151371</v>
      </c>
      <c r="AB38" s="230" t="s">
        <v>117</v>
      </c>
    </row>
    <row r="39" spans="1:28" s="40" customFormat="1" ht="16.350000000000001" customHeight="1" x14ac:dyDescent="0.5">
      <c r="A39" s="120">
        <v>33</v>
      </c>
      <c r="B39" s="577">
        <v>43016</v>
      </c>
      <c r="C39" s="163" t="s">
        <v>75</v>
      </c>
      <c r="D39" s="164" t="s">
        <v>374</v>
      </c>
      <c r="E39" s="165" t="s">
        <v>375</v>
      </c>
      <c r="F39" s="168" t="s">
        <v>15</v>
      </c>
      <c r="G39" s="340"/>
      <c r="H39" s="280"/>
      <c r="I39" s="80"/>
      <c r="J39" s="80"/>
      <c r="K39" s="80"/>
      <c r="L39" s="80"/>
      <c r="M39" s="80"/>
      <c r="N39" s="80"/>
      <c r="O39" s="80"/>
      <c r="P39" s="71"/>
      <c r="Q39" s="71"/>
      <c r="R39" s="71"/>
      <c r="S39" s="71"/>
      <c r="T39" s="71"/>
      <c r="U39" s="71"/>
      <c r="V39" s="71"/>
      <c r="W39" s="71"/>
      <c r="X39" s="245"/>
      <c r="Y39" s="73"/>
      <c r="AA39" s="229">
        <v>1849902116303</v>
      </c>
      <c r="AB39" s="230" t="s">
        <v>117</v>
      </c>
    </row>
    <row r="40" spans="1:28" s="40" customFormat="1" ht="16.350000000000001" customHeight="1" x14ac:dyDescent="0.5">
      <c r="A40" s="120">
        <v>34</v>
      </c>
      <c r="B40" s="577">
        <v>43061</v>
      </c>
      <c r="C40" s="163" t="s">
        <v>75</v>
      </c>
      <c r="D40" s="164" t="s">
        <v>376</v>
      </c>
      <c r="E40" s="165" t="s">
        <v>377</v>
      </c>
      <c r="F40" s="168" t="s">
        <v>16</v>
      </c>
      <c r="G40" s="340"/>
      <c r="H40" s="280"/>
      <c r="I40" s="80"/>
      <c r="J40" s="80"/>
      <c r="K40" s="80"/>
      <c r="L40" s="80"/>
      <c r="M40" s="80"/>
      <c r="N40" s="80"/>
      <c r="O40" s="80"/>
      <c r="P40" s="71"/>
      <c r="Q40" s="71"/>
      <c r="R40" s="71"/>
      <c r="S40" s="71"/>
      <c r="T40" s="71"/>
      <c r="U40" s="71"/>
      <c r="V40" s="71"/>
      <c r="W40" s="71"/>
      <c r="X40" s="245"/>
      <c r="Y40" s="73"/>
      <c r="AA40" s="229">
        <v>1849902140000</v>
      </c>
      <c r="AB40" s="230" t="s">
        <v>117</v>
      </c>
    </row>
    <row r="41" spans="1:28" s="40" customFormat="1" ht="16.350000000000001" customHeight="1" x14ac:dyDescent="0.5">
      <c r="A41" s="246">
        <v>35</v>
      </c>
      <c r="B41" s="569">
        <v>43096</v>
      </c>
      <c r="C41" s="598" t="s">
        <v>75</v>
      </c>
      <c r="D41" s="602" t="s">
        <v>378</v>
      </c>
      <c r="E41" s="600" t="s">
        <v>379</v>
      </c>
      <c r="F41" s="153" t="s">
        <v>17</v>
      </c>
      <c r="G41" s="364"/>
      <c r="H41" s="365"/>
      <c r="I41" s="366"/>
      <c r="J41" s="366"/>
      <c r="K41" s="366"/>
      <c r="L41" s="366"/>
      <c r="M41" s="366"/>
      <c r="N41" s="366"/>
      <c r="O41" s="366"/>
      <c r="P41" s="367"/>
      <c r="Q41" s="367"/>
      <c r="R41" s="367"/>
      <c r="S41" s="367"/>
      <c r="T41" s="367"/>
      <c r="U41" s="367"/>
      <c r="V41" s="367"/>
      <c r="W41" s="367"/>
      <c r="X41" s="368"/>
      <c r="Y41" s="271"/>
      <c r="AA41" s="229">
        <v>1849902088814</v>
      </c>
      <c r="AB41" s="230" t="s">
        <v>117</v>
      </c>
    </row>
    <row r="42" spans="1:28" s="40" customFormat="1" ht="15.95" customHeight="1" x14ac:dyDescent="0.5">
      <c r="A42" s="257">
        <v>36</v>
      </c>
      <c r="B42" s="571">
        <v>43097</v>
      </c>
      <c r="C42" s="155" t="s">
        <v>75</v>
      </c>
      <c r="D42" s="156" t="s">
        <v>380</v>
      </c>
      <c r="E42" s="157" t="s">
        <v>381</v>
      </c>
      <c r="F42" s="215" t="s">
        <v>13</v>
      </c>
      <c r="G42" s="343"/>
      <c r="H42" s="344"/>
      <c r="I42" s="277"/>
      <c r="J42" s="277"/>
      <c r="K42" s="277"/>
      <c r="L42" s="275"/>
      <c r="M42" s="275"/>
      <c r="N42" s="275"/>
      <c r="O42" s="275"/>
      <c r="P42" s="276"/>
      <c r="Q42" s="276"/>
      <c r="R42" s="276"/>
      <c r="S42" s="276"/>
      <c r="T42" s="276"/>
      <c r="U42" s="276"/>
      <c r="V42" s="276"/>
      <c r="W42" s="276"/>
      <c r="X42" s="277"/>
      <c r="Y42" s="58"/>
      <c r="AA42" s="229">
        <v>1959800247301</v>
      </c>
      <c r="AB42" s="230" t="s">
        <v>117</v>
      </c>
    </row>
    <row r="43" spans="1:28" s="40" customFormat="1" ht="15.95" customHeight="1" x14ac:dyDescent="0.5">
      <c r="A43" s="120">
        <v>37</v>
      </c>
      <c r="B43" s="577">
        <v>43110</v>
      </c>
      <c r="C43" s="163" t="s">
        <v>75</v>
      </c>
      <c r="D43" s="164" t="s">
        <v>382</v>
      </c>
      <c r="E43" s="165" t="s">
        <v>383</v>
      </c>
      <c r="F43" s="168" t="s">
        <v>14</v>
      </c>
      <c r="G43" s="340"/>
      <c r="H43" s="280"/>
      <c r="I43" s="80"/>
      <c r="J43" s="80"/>
      <c r="K43" s="80"/>
      <c r="L43" s="80"/>
      <c r="M43" s="80"/>
      <c r="N43" s="80"/>
      <c r="O43" s="80"/>
      <c r="P43" s="71"/>
      <c r="Q43" s="71"/>
      <c r="R43" s="71"/>
      <c r="S43" s="71"/>
      <c r="T43" s="71"/>
      <c r="U43" s="71"/>
      <c r="V43" s="71"/>
      <c r="W43" s="71"/>
      <c r="X43" s="245"/>
      <c r="Y43" s="73"/>
      <c r="AA43" s="229">
        <v>1849902117296</v>
      </c>
      <c r="AB43" s="230" t="s">
        <v>117</v>
      </c>
    </row>
    <row r="44" spans="1:28" s="40" customFormat="1" ht="16.350000000000001" customHeight="1" x14ac:dyDescent="0.5">
      <c r="A44" s="120">
        <v>38</v>
      </c>
      <c r="B44" s="577">
        <v>43138</v>
      </c>
      <c r="C44" s="163" t="s">
        <v>75</v>
      </c>
      <c r="D44" s="164" t="s">
        <v>384</v>
      </c>
      <c r="E44" s="165" t="s">
        <v>385</v>
      </c>
      <c r="F44" s="168" t="s">
        <v>15</v>
      </c>
      <c r="G44" s="340"/>
      <c r="H44" s="280"/>
      <c r="I44" s="80"/>
      <c r="J44" s="80"/>
      <c r="K44" s="80"/>
      <c r="L44" s="80"/>
      <c r="M44" s="80"/>
      <c r="N44" s="80"/>
      <c r="O44" s="80"/>
      <c r="P44" s="71"/>
      <c r="Q44" s="71"/>
      <c r="R44" s="71"/>
      <c r="S44" s="71"/>
      <c r="T44" s="71"/>
      <c r="U44" s="71"/>
      <c r="V44" s="71"/>
      <c r="W44" s="71"/>
      <c r="X44" s="245"/>
      <c r="Y44" s="73"/>
      <c r="AA44" s="229">
        <v>1849902086382</v>
      </c>
      <c r="AB44" s="230" t="s">
        <v>117</v>
      </c>
    </row>
    <row r="45" spans="1:28" s="40" customFormat="1" ht="15.95" customHeight="1" x14ac:dyDescent="0.5">
      <c r="A45" s="359">
        <v>39</v>
      </c>
      <c r="B45" s="281">
        <v>45022</v>
      </c>
      <c r="C45" s="282" t="s">
        <v>75</v>
      </c>
      <c r="D45" s="283" t="s">
        <v>386</v>
      </c>
      <c r="E45" s="284" t="s">
        <v>387</v>
      </c>
      <c r="F45" s="359" t="s">
        <v>16</v>
      </c>
      <c r="G45" s="621"/>
      <c r="H45" s="622"/>
      <c r="I45" s="617"/>
      <c r="J45" s="617"/>
      <c r="K45" s="617"/>
      <c r="L45" s="617"/>
      <c r="M45" s="617"/>
      <c r="N45" s="617"/>
      <c r="O45" s="617"/>
      <c r="P45" s="618"/>
      <c r="Q45" s="618"/>
      <c r="R45" s="618"/>
      <c r="S45" s="618"/>
      <c r="T45" s="618"/>
      <c r="U45" s="618"/>
      <c r="V45" s="618"/>
      <c r="W45" s="618"/>
      <c r="X45" s="616"/>
      <c r="Y45" s="619"/>
      <c r="Z45" s="287"/>
      <c r="AA45" s="286">
        <v>1849902116702</v>
      </c>
      <c r="AB45" s="287" t="s">
        <v>395</v>
      </c>
    </row>
    <row r="46" spans="1:28" s="40" customFormat="1" ht="15.95" customHeight="1" x14ac:dyDescent="0.5">
      <c r="A46" s="347">
        <v>40</v>
      </c>
      <c r="B46" s="288">
        <v>45023</v>
      </c>
      <c r="C46" s="425" t="s">
        <v>75</v>
      </c>
      <c r="D46" s="426" t="s">
        <v>388</v>
      </c>
      <c r="E46" s="427" t="s">
        <v>389</v>
      </c>
      <c r="F46" s="347" t="s">
        <v>17</v>
      </c>
      <c r="G46" s="628"/>
      <c r="H46" s="629"/>
      <c r="I46" s="630"/>
      <c r="J46" s="630"/>
      <c r="K46" s="610"/>
      <c r="L46" s="610"/>
      <c r="M46" s="610"/>
      <c r="N46" s="610"/>
      <c r="O46" s="610"/>
      <c r="P46" s="611"/>
      <c r="Q46" s="611"/>
      <c r="R46" s="611"/>
      <c r="S46" s="611"/>
      <c r="T46" s="611"/>
      <c r="U46" s="611"/>
      <c r="V46" s="611"/>
      <c r="W46" s="611"/>
      <c r="X46" s="612"/>
      <c r="Y46" s="631"/>
      <c r="Z46" s="287"/>
      <c r="AA46" s="286">
        <v>1849902105972</v>
      </c>
      <c r="AB46" s="287" t="s">
        <v>396</v>
      </c>
    </row>
    <row r="47" spans="1:28" s="40" customFormat="1" ht="6" customHeight="1" x14ac:dyDescent="0.5">
      <c r="A47" s="180"/>
      <c r="B47" s="409"/>
      <c r="C47" s="320"/>
      <c r="D47" s="428"/>
      <c r="E47" s="42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19"/>
      <c r="Y47" s="320"/>
      <c r="AA47" s="206"/>
    </row>
    <row r="48" spans="1:28" s="40" customFormat="1" ht="16.350000000000001" customHeight="1" x14ac:dyDescent="0.5">
      <c r="A48" s="178"/>
      <c r="B48" s="182" t="s">
        <v>24</v>
      </c>
      <c r="C48" s="180"/>
      <c r="E48" s="180">
        <f>I48+O48</f>
        <v>40</v>
      </c>
      <c r="F48" s="181" t="s">
        <v>6</v>
      </c>
      <c r="G48" s="182" t="s">
        <v>11</v>
      </c>
      <c r="H48" s="182"/>
      <c r="I48" s="180">
        <f>COUNTIF($C$7:$C$46,"ช")</f>
        <v>22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18</v>
      </c>
      <c r="P48" s="178"/>
      <c r="Q48" s="183" t="s">
        <v>8</v>
      </c>
      <c r="X48" s="178"/>
      <c r="Y48" s="178"/>
      <c r="AA48" s="206"/>
    </row>
    <row r="49" spans="1:27" s="40" customFormat="1" ht="17.100000000000001" hidden="1" customHeight="1" x14ac:dyDescent="0.5">
      <c r="A49" s="184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AA49" s="206"/>
    </row>
    <row r="50" spans="1:27" ht="15" hidden="1" customHeight="1" x14ac:dyDescent="0.5">
      <c r="A50" s="184"/>
      <c r="B50" s="429"/>
      <c r="D50" s="111" t="s">
        <v>13</v>
      </c>
      <c r="E50" s="111">
        <f>COUNTIF($F$7:$F$46,"แดง")</f>
        <v>8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spans="1:27" ht="15" hidden="1" customHeight="1" x14ac:dyDescent="0.5">
      <c r="A51" s="184"/>
      <c r="B51" s="429"/>
      <c r="D51" s="111" t="s">
        <v>14</v>
      </c>
      <c r="E51" s="111">
        <f>COUNTIF($F$7:$F$46,"เหลือง")</f>
        <v>8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spans="1:27" ht="15" hidden="1" customHeight="1" x14ac:dyDescent="0.5">
      <c r="A52" s="184"/>
      <c r="B52" s="429"/>
      <c r="D52" s="111" t="s">
        <v>15</v>
      </c>
      <c r="E52" s="111">
        <f>COUNTIF($F$7:$F$46,"น้ำเงิน")</f>
        <v>8</v>
      </c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spans="1:27" ht="15" hidden="1" customHeight="1" x14ac:dyDescent="0.5">
      <c r="A53" s="184"/>
      <c r="B53" s="429"/>
      <c r="D53" s="111" t="s">
        <v>16</v>
      </c>
      <c r="E53" s="111">
        <f>COUNTIF($F$7:$F$46,"ม่วง")</f>
        <v>8</v>
      </c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spans="1:27" ht="15" hidden="1" customHeight="1" x14ac:dyDescent="0.5">
      <c r="A54" s="184"/>
      <c r="B54" s="429"/>
      <c r="D54" s="111" t="s">
        <v>17</v>
      </c>
      <c r="E54" s="111">
        <f>COUNTIF($F$7:$F$46,"ฟ้า")</f>
        <v>8</v>
      </c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spans="1:27" ht="15" hidden="1" customHeight="1" x14ac:dyDescent="0.5">
      <c r="A55" s="184"/>
      <c r="B55" s="429"/>
      <c r="D55" s="430" t="s">
        <v>5</v>
      </c>
      <c r="E55" s="430">
        <f>SUM(E50:E54)</f>
        <v>40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8" spans="1:27" s="40" customFormat="1" ht="16.350000000000001" hidden="1" customHeight="1" x14ac:dyDescent="0.5">
      <c r="A58" s="120">
        <v>27</v>
      </c>
      <c r="B58" s="398">
        <v>41914</v>
      </c>
      <c r="C58" s="305" t="s">
        <v>75</v>
      </c>
      <c r="D58" s="303" t="s">
        <v>87</v>
      </c>
      <c r="E58" s="396" t="s">
        <v>88</v>
      </c>
      <c r="F58" s="431" t="s">
        <v>14</v>
      </c>
      <c r="G58" s="432"/>
      <c r="H58" s="261"/>
      <c r="I58" s="240"/>
      <c r="J58" s="240"/>
      <c r="K58" s="240"/>
      <c r="L58" s="238"/>
      <c r="M58" s="238"/>
      <c r="N58" s="238"/>
      <c r="O58" s="238"/>
      <c r="P58" s="239"/>
      <c r="Q58" s="239"/>
      <c r="R58" s="239"/>
      <c r="S58" s="239"/>
      <c r="T58" s="239"/>
      <c r="U58" s="239"/>
      <c r="V58" s="239"/>
      <c r="W58" s="239"/>
      <c r="X58" s="240"/>
      <c r="Y58" s="241"/>
      <c r="AA58" s="206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58"/>
  <sheetViews>
    <sheetView topLeftCell="A45" zoomScale="150" zoomScaleNormal="150" workbookViewId="0">
      <selection activeCell="B38" sqref="B38"/>
    </sheetView>
  </sheetViews>
  <sheetFormatPr defaultColWidth="9.140625" defaultRowHeight="15" customHeight="1" x14ac:dyDescent="0.5"/>
  <cols>
    <col min="1" max="1" width="4.5703125" style="25" customWidth="1"/>
    <col min="2" max="2" width="9.85546875" style="327" customWidth="1"/>
    <col min="3" max="3" width="3.140625" style="328" customWidth="1"/>
    <col min="4" max="4" width="9.42578125" style="195" customWidth="1"/>
    <col min="5" max="5" width="11" style="195" customWidth="1"/>
    <col min="6" max="6" width="5.140625" style="25" customWidth="1"/>
    <col min="7" max="25" width="3" style="25" customWidth="1"/>
    <col min="26" max="26" width="3.85546875" style="25" hidden="1" customWidth="1"/>
    <col min="27" max="27" width="22" style="198" hidden="1" customWidth="1"/>
    <col min="28" max="28" width="23.42578125" style="25" hidden="1" customWidth="1"/>
    <col min="29" max="16384" width="9.140625" style="25"/>
  </cols>
  <sheetData>
    <row r="1" spans="1:28" ht="18" customHeight="1" x14ac:dyDescent="0.5">
      <c r="B1" s="196" t="s">
        <v>59</v>
      </c>
      <c r="C1" s="197"/>
      <c r="D1" s="28"/>
      <c r="E1" s="29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ม.4'!B14</f>
        <v xml:space="preserve">นางสาวไอยลดา  สอนมี  </v>
      </c>
    </row>
    <row r="2" spans="1:28" ht="18" customHeight="1" x14ac:dyDescent="0.5">
      <c r="B2" s="199" t="s">
        <v>49</v>
      </c>
      <c r="C2" s="197"/>
      <c r="D2" s="28"/>
      <c r="E2" s="29" t="s">
        <v>61</v>
      </c>
      <c r="M2" s="25" t="s">
        <v>50</v>
      </c>
      <c r="R2" s="25" t="str">
        <f>'ยอด ม.4'!B15</f>
        <v xml:space="preserve">นางฐิติมา  คงคากุล  </v>
      </c>
    </row>
    <row r="3" spans="1:28" s="35" customFormat="1" ht="17.25" customHeight="1" x14ac:dyDescent="0.5">
      <c r="A3" s="31" t="s">
        <v>27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01">
        <f>'ยอด ม.4'!F14</f>
        <v>727</v>
      </c>
      <c r="X4" s="801"/>
      <c r="AA4" s="198"/>
    </row>
    <row r="5" spans="1:28" s="40" customFormat="1" ht="18" customHeight="1" x14ac:dyDescent="0.5">
      <c r="A5" s="802" t="s">
        <v>0</v>
      </c>
      <c r="B5" s="804" t="s">
        <v>1</v>
      </c>
      <c r="C5" s="806" t="s">
        <v>2</v>
      </c>
      <c r="D5" s="808" t="s">
        <v>9</v>
      </c>
      <c r="E5" s="810" t="s">
        <v>4</v>
      </c>
      <c r="F5" s="802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03"/>
      <c r="B6" s="805"/>
      <c r="C6" s="807"/>
      <c r="D6" s="809"/>
      <c r="E6" s="811"/>
      <c r="F6" s="812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114</v>
      </c>
      <c r="AB6" s="214" t="s">
        <v>115</v>
      </c>
    </row>
    <row r="7" spans="1:28" s="40" customFormat="1" ht="16.350000000000001" customHeight="1" x14ac:dyDescent="0.5">
      <c r="A7" s="257">
        <v>1</v>
      </c>
      <c r="B7" s="603">
        <v>42788</v>
      </c>
      <c r="C7" s="155" t="s">
        <v>83</v>
      </c>
      <c r="D7" s="156" t="s">
        <v>397</v>
      </c>
      <c r="E7" s="157" t="s">
        <v>398</v>
      </c>
      <c r="F7" s="215" t="s">
        <v>13</v>
      </c>
      <c r="G7" s="338"/>
      <c r="H7" s="274"/>
      <c r="I7" s="275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29">
        <v>1849902148639</v>
      </c>
      <c r="AB7" s="230" t="s">
        <v>117</v>
      </c>
    </row>
    <row r="8" spans="1:28" s="40" customFormat="1" ht="16.350000000000001" customHeight="1" x14ac:dyDescent="0.5">
      <c r="A8" s="120">
        <v>2</v>
      </c>
      <c r="B8" s="577">
        <v>42862</v>
      </c>
      <c r="C8" s="163" t="s">
        <v>83</v>
      </c>
      <c r="D8" s="164" t="s">
        <v>399</v>
      </c>
      <c r="E8" s="165" t="s">
        <v>400</v>
      </c>
      <c r="F8" s="604" t="s">
        <v>14</v>
      </c>
      <c r="G8" s="345"/>
      <c r="H8" s="244"/>
      <c r="I8" s="245"/>
      <c r="J8" s="245"/>
      <c r="K8" s="245"/>
      <c r="L8" s="245"/>
      <c r="M8" s="245"/>
      <c r="N8" s="245"/>
      <c r="O8" s="245"/>
      <c r="P8" s="71"/>
      <c r="Q8" s="71"/>
      <c r="R8" s="71"/>
      <c r="S8" s="71"/>
      <c r="T8" s="71"/>
      <c r="U8" s="71"/>
      <c r="V8" s="71"/>
      <c r="W8" s="71"/>
      <c r="X8" s="245"/>
      <c r="Y8" s="73"/>
      <c r="AA8" s="229">
        <v>1839902081968</v>
      </c>
      <c r="AB8" s="230" t="s">
        <v>117</v>
      </c>
    </row>
    <row r="9" spans="1:28" s="40" customFormat="1" ht="16.350000000000001" customHeight="1" x14ac:dyDescent="0.5">
      <c r="A9" s="120">
        <v>3</v>
      </c>
      <c r="B9" s="577">
        <v>42871</v>
      </c>
      <c r="C9" s="163" t="s">
        <v>83</v>
      </c>
      <c r="D9" s="164" t="s">
        <v>401</v>
      </c>
      <c r="E9" s="165" t="s">
        <v>402</v>
      </c>
      <c r="F9" s="168" t="s">
        <v>15</v>
      </c>
      <c r="G9" s="340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29">
        <v>1849902098208</v>
      </c>
      <c r="AB9" s="230" t="s">
        <v>117</v>
      </c>
    </row>
    <row r="10" spans="1:28" s="40" customFormat="1" ht="16.350000000000001" customHeight="1" x14ac:dyDescent="0.5">
      <c r="A10" s="120">
        <v>4</v>
      </c>
      <c r="B10" s="577">
        <v>42872</v>
      </c>
      <c r="C10" s="163" t="s">
        <v>83</v>
      </c>
      <c r="D10" s="164" t="s">
        <v>403</v>
      </c>
      <c r="E10" s="165" t="s">
        <v>404</v>
      </c>
      <c r="F10" s="168" t="s">
        <v>16</v>
      </c>
      <c r="G10" s="340"/>
      <c r="H10" s="280"/>
      <c r="I10" s="80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29">
        <v>1849902170880</v>
      </c>
      <c r="AB10" s="230" t="s">
        <v>117</v>
      </c>
    </row>
    <row r="11" spans="1:28" s="40" customFormat="1" ht="16.350000000000001" customHeight="1" x14ac:dyDescent="0.5">
      <c r="A11" s="246">
        <v>5</v>
      </c>
      <c r="B11" s="579">
        <v>42874</v>
      </c>
      <c r="C11" s="148" t="s">
        <v>83</v>
      </c>
      <c r="D11" s="149" t="s">
        <v>405</v>
      </c>
      <c r="E11" s="150" t="s">
        <v>406</v>
      </c>
      <c r="F11" s="657" t="s">
        <v>17</v>
      </c>
      <c r="G11" s="434"/>
      <c r="H11" s="310"/>
      <c r="I11" s="270"/>
      <c r="J11" s="270"/>
      <c r="K11" s="270"/>
      <c r="L11" s="270"/>
      <c r="M11" s="270"/>
      <c r="N11" s="270"/>
      <c r="O11" s="270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29">
        <v>1909803538047</v>
      </c>
      <c r="AB11" s="230" t="s">
        <v>117</v>
      </c>
    </row>
    <row r="12" spans="1:28" s="40" customFormat="1" ht="15.95" customHeight="1" x14ac:dyDescent="0.5">
      <c r="A12" s="257">
        <v>6</v>
      </c>
      <c r="B12" s="603">
        <v>42944</v>
      </c>
      <c r="C12" s="155" t="s">
        <v>83</v>
      </c>
      <c r="D12" s="156" t="s">
        <v>397</v>
      </c>
      <c r="E12" s="157" t="s">
        <v>407</v>
      </c>
      <c r="F12" s="215" t="s">
        <v>13</v>
      </c>
      <c r="G12" s="343"/>
      <c r="H12" s="344"/>
      <c r="I12" s="277"/>
      <c r="J12" s="277"/>
      <c r="K12" s="277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29">
        <v>1849902130896</v>
      </c>
      <c r="AB12" s="230" t="s">
        <v>117</v>
      </c>
    </row>
    <row r="13" spans="1:28" s="40" customFormat="1" ht="16.350000000000001" customHeight="1" x14ac:dyDescent="0.5">
      <c r="A13" s="120">
        <v>7</v>
      </c>
      <c r="B13" s="577">
        <v>42959</v>
      </c>
      <c r="C13" s="163" t="s">
        <v>83</v>
      </c>
      <c r="D13" s="164" t="s">
        <v>408</v>
      </c>
      <c r="E13" s="165" t="s">
        <v>409</v>
      </c>
      <c r="F13" s="604" t="s">
        <v>14</v>
      </c>
      <c r="G13" s="340"/>
      <c r="H13" s="280"/>
      <c r="I13" s="80"/>
      <c r="J13" s="80"/>
      <c r="K13" s="80"/>
      <c r="L13" s="80"/>
      <c r="M13" s="80"/>
      <c r="N13" s="80"/>
      <c r="O13" s="80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29">
        <v>1102004093827</v>
      </c>
      <c r="AB13" s="230" t="s">
        <v>117</v>
      </c>
    </row>
    <row r="14" spans="1:28" s="40" customFormat="1" ht="15.95" customHeight="1" x14ac:dyDescent="0.5">
      <c r="A14" s="120">
        <v>8</v>
      </c>
      <c r="B14" s="577">
        <v>42987</v>
      </c>
      <c r="C14" s="163" t="s">
        <v>83</v>
      </c>
      <c r="D14" s="164" t="s">
        <v>410</v>
      </c>
      <c r="E14" s="165" t="s">
        <v>411</v>
      </c>
      <c r="F14" s="168" t="s">
        <v>15</v>
      </c>
      <c r="G14" s="345"/>
      <c r="H14" s="244"/>
      <c r="I14" s="245"/>
      <c r="J14" s="245"/>
      <c r="K14" s="245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29">
        <v>1849902150439</v>
      </c>
      <c r="AB14" s="230" t="s">
        <v>117</v>
      </c>
    </row>
    <row r="15" spans="1:28" s="40" customFormat="1" ht="16.350000000000001" customHeight="1" x14ac:dyDescent="0.5">
      <c r="A15" s="120">
        <v>9</v>
      </c>
      <c r="B15" s="577">
        <v>42995</v>
      </c>
      <c r="C15" s="163" t="s">
        <v>83</v>
      </c>
      <c r="D15" s="164" t="s">
        <v>206</v>
      </c>
      <c r="E15" s="165" t="s">
        <v>412</v>
      </c>
      <c r="F15" s="168" t="s">
        <v>16</v>
      </c>
      <c r="G15" s="340"/>
      <c r="H15" s="280"/>
      <c r="I15" s="80"/>
      <c r="J15" s="80"/>
      <c r="K15" s="80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29">
        <v>1849902100121</v>
      </c>
      <c r="AB15" s="230" t="s">
        <v>117</v>
      </c>
    </row>
    <row r="16" spans="1:28" s="40" customFormat="1" ht="16.350000000000001" customHeight="1" x14ac:dyDescent="0.5">
      <c r="A16" s="246">
        <v>10</v>
      </c>
      <c r="B16" s="579">
        <v>42997</v>
      </c>
      <c r="C16" s="148" t="s">
        <v>83</v>
      </c>
      <c r="D16" s="149" t="s">
        <v>643</v>
      </c>
      <c r="E16" s="150" t="s">
        <v>644</v>
      </c>
      <c r="F16" s="657" t="s">
        <v>17</v>
      </c>
      <c r="G16" s="342"/>
      <c r="H16" s="292"/>
      <c r="I16" s="101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102"/>
      <c r="W16" s="102"/>
      <c r="X16" s="270"/>
      <c r="Y16" s="271"/>
      <c r="AA16" s="229">
        <v>1849902134654</v>
      </c>
      <c r="AB16" s="230" t="s">
        <v>117</v>
      </c>
    </row>
    <row r="17" spans="1:28" s="40" customFormat="1" ht="16.350000000000001" customHeight="1" x14ac:dyDescent="0.5">
      <c r="A17" s="257">
        <v>11</v>
      </c>
      <c r="B17" s="603">
        <v>43001</v>
      </c>
      <c r="C17" s="155" t="s">
        <v>83</v>
      </c>
      <c r="D17" s="156" t="s">
        <v>413</v>
      </c>
      <c r="E17" s="157" t="s">
        <v>414</v>
      </c>
      <c r="F17" s="215" t="s">
        <v>13</v>
      </c>
      <c r="G17" s="338"/>
      <c r="H17" s="346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29">
        <v>1849902104976</v>
      </c>
      <c r="AB17" s="230" t="s">
        <v>117</v>
      </c>
    </row>
    <row r="18" spans="1:28" s="40" customFormat="1" ht="16.350000000000001" customHeight="1" x14ac:dyDescent="0.5">
      <c r="A18" s="120">
        <v>12</v>
      </c>
      <c r="B18" s="577">
        <v>43003</v>
      </c>
      <c r="C18" s="163" t="s">
        <v>83</v>
      </c>
      <c r="D18" s="164" t="s">
        <v>415</v>
      </c>
      <c r="E18" s="165" t="s">
        <v>416</v>
      </c>
      <c r="F18" s="604" t="s">
        <v>14</v>
      </c>
      <c r="G18" s="340"/>
      <c r="H18" s="312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29">
        <v>1849902155571</v>
      </c>
      <c r="AB18" s="230" t="s">
        <v>117</v>
      </c>
    </row>
    <row r="19" spans="1:28" s="40" customFormat="1" ht="16.350000000000001" customHeight="1" x14ac:dyDescent="0.5">
      <c r="A19" s="120">
        <v>13</v>
      </c>
      <c r="B19" s="577">
        <v>43073</v>
      </c>
      <c r="C19" s="163" t="s">
        <v>83</v>
      </c>
      <c r="D19" s="164" t="s">
        <v>417</v>
      </c>
      <c r="E19" s="165" t="s">
        <v>418</v>
      </c>
      <c r="F19" s="168" t="s">
        <v>15</v>
      </c>
      <c r="G19" s="340"/>
      <c r="H19" s="312"/>
      <c r="I19" s="80"/>
      <c r="J19" s="80"/>
      <c r="K19" s="80"/>
      <c r="L19" s="2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1"/>
      <c r="X19" s="245"/>
      <c r="Y19" s="73"/>
      <c r="AA19" s="229">
        <v>1849902101381</v>
      </c>
      <c r="AB19" s="230" t="s">
        <v>117</v>
      </c>
    </row>
    <row r="20" spans="1:28" s="40" customFormat="1" ht="15.95" customHeight="1" x14ac:dyDescent="0.5">
      <c r="A20" s="120">
        <v>14</v>
      </c>
      <c r="B20" s="577">
        <v>43117</v>
      </c>
      <c r="C20" s="163" t="s">
        <v>83</v>
      </c>
      <c r="D20" s="164" t="s">
        <v>419</v>
      </c>
      <c r="E20" s="165" t="s">
        <v>420</v>
      </c>
      <c r="F20" s="168" t="s">
        <v>16</v>
      </c>
      <c r="G20" s="340"/>
      <c r="H20" s="312"/>
      <c r="I20" s="80"/>
      <c r="J20" s="80"/>
      <c r="K20" s="80"/>
      <c r="L20" s="80"/>
      <c r="M20" s="80"/>
      <c r="N20" s="80"/>
      <c r="O20" s="80"/>
      <c r="P20" s="71"/>
      <c r="Q20" s="71"/>
      <c r="R20" s="71"/>
      <c r="S20" s="71"/>
      <c r="T20" s="71"/>
      <c r="U20" s="71"/>
      <c r="V20" s="71"/>
      <c r="W20" s="71"/>
      <c r="X20" s="245"/>
      <c r="Y20" s="73"/>
      <c r="AA20" s="229">
        <v>1849902124748</v>
      </c>
      <c r="AB20" s="230" t="s">
        <v>117</v>
      </c>
    </row>
    <row r="21" spans="1:28" s="40" customFormat="1" ht="16.350000000000001" customHeight="1" x14ac:dyDescent="0.5">
      <c r="A21" s="246">
        <v>15</v>
      </c>
      <c r="B21" s="569">
        <v>43124</v>
      </c>
      <c r="C21" s="148" t="s">
        <v>83</v>
      </c>
      <c r="D21" s="149" t="s">
        <v>421</v>
      </c>
      <c r="E21" s="150" t="s">
        <v>422</v>
      </c>
      <c r="F21" s="657" t="s">
        <v>17</v>
      </c>
      <c r="G21" s="342"/>
      <c r="H21" s="269"/>
      <c r="I21" s="101"/>
      <c r="J21" s="101"/>
      <c r="K21" s="101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2"/>
      <c r="W21" s="102"/>
      <c r="X21" s="270"/>
      <c r="Y21" s="271"/>
      <c r="AA21" s="229">
        <v>1849902155627</v>
      </c>
      <c r="AB21" s="230" t="s">
        <v>117</v>
      </c>
    </row>
    <row r="22" spans="1:28" s="40" customFormat="1" ht="15.95" customHeight="1" x14ac:dyDescent="0.5">
      <c r="A22" s="257">
        <v>16</v>
      </c>
      <c r="B22" s="571">
        <v>43127</v>
      </c>
      <c r="C22" s="155" t="s">
        <v>83</v>
      </c>
      <c r="D22" s="156" t="s">
        <v>423</v>
      </c>
      <c r="E22" s="157" t="s">
        <v>424</v>
      </c>
      <c r="F22" s="215" t="s">
        <v>13</v>
      </c>
      <c r="G22" s="338"/>
      <c r="H22" s="346"/>
      <c r="I22" s="275"/>
      <c r="J22" s="275"/>
      <c r="K22" s="275"/>
      <c r="L22" s="277"/>
      <c r="M22" s="277"/>
      <c r="N22" s="277"/>
      <c r="O22" s="277"/>
      <c r="P22" s="276"/>
      <c r="Q22" s="276"/>
      <c r="R22" s="276"/>
      <c r="S22" s="276"/>
      <c r="T22" s="276"/>
      <c r="U22" s="276"/>
      <c r="V22" s="276"/>
      <c r="W22" s="276"/>
      <c r="X22" s="277"/>
      <c r="Y22" s="58"/>
      <c r="AA22" s="229">
        <v>1849902069976</v>
      </c>
      <c r="AB22" s="230" t="s">
        <v>117</v>
      </c>
    </row>
    <row r="23" spans="1:28" s="40" customFormat="1" ht="15.95" customHeight="1" x14ac:dyDescent="0.5">
      <c r="A23" s="359">
        <v>17</v>
      </c>
      <c r="B23" s="293">
        <v>45024</v>
      </c>
      <c r="C23" s="282" t="s">
        <v>83</v>
      </c>
      <c r="D23" s="411" t="s">
        <v>425</v>
      </c>
      <c r="E23" s="284" t="s">
        <v>426</v>
      </c>
      <c r="F23" s="410" t="s">
        <v>14</v>
      </c>
      <c r="G23" s="621"/>
      <c r="H23" s="622"/>
      <c r="I23" s="617"/>
      <c r="J23" s="617"/>
      <c r="K23" s="617"/>
      <c r="L23" s="617"/>
      <c r="M23" s="617"/>
      <c r="N23" s="617"/>
      <c r="O23" s="617"/>
      <c r="P23" s="618"/>
      <c r="Q23" s="618"/>
      <c r="R23" s="618"/>
      <c r="S23" s="618"/>
      <c r="T23" s="618"/>
      <c r="U23" s="618"/>
      <c r="V23" s="618"/>
      <c r="W23" s="618"/>
      <c r="X23" s="616"/>
      <c r="Y23" s="619"/>
      <c r="Z23" s="287"/>
      <c r="AA23" s="286">
        <v>1840701118858</v>
      </c>
      <c r="AB23" s="287" t="s">
        <v>242</v>
      </c>
    </row>
    <row r="24" spans="1:28" s="40" customFormat="1" ht="16.350000000000001" customHeight="1" x14ac:dyDescent="0.5">
      <c r="A24" s="359">
        <v>18</v>
      </c>
      <c r="B24" s="293">
        <v>45025</v>
      </c>
      <c r="C24" s="282" t="s">
        <v>83</v>
      </c>
      <c r="D24" s="283" t="s">
        <v>427</v>
      </c>
      <c r="E24" s="284" t="s">
        <v>428</v>
      </c>
      <c r="F24" s="359" t="s">
        <v>15</v>
      </c>
      <c r="G24" s="621"/>
      <c r="H24" s="622"/>
      <c r="I24" s="617"/>
      <c r="J24" s="617"/>
      <c r="K24" s="617"/>
      <c r="L24" s="616"/>
      <c r="M24" s="616"/>
      <c r="N24" s="616"/>
      <c r="O24" s="616"/>
      <c r="P24" s="618"/>
      <c r="Q24" s="618"/>
      <c r="R24" s="618"/>
      <c r="S24" s="618"/>
      <c r="T24" s="618"/>
      <c r="U24" s="618"/>
      <c r="V24" s="618"/>
      <c r="W24" s="618"/>
      <c r="X24" s="616"/>
      <c r="Y24" s="619"/>
      <c r="Z24" s="287"/>
      <c r="AA24" s="286">
        <v>1849902124276</v>
      </c>
      <c r="AB24" s="287" t="s">
        <v>312</v>
      </c>
    </row>
    <row r="25" spans="1:28" s="40" customFormat="1" ht="15.95" customHeight="1" x14ac:dyDescent="0.5">
      <c r="A25" s="359">
        <v>19</v>
      </c>
      <c r="B25" s="293">
        <v>45026</v>
      </c>
      <c r="C25" s="282" t="s">
        <v>83</v>
      </c>
      <c r="D25" s="283" t="s">
        <v>429</v>
      </c>
      <c r="E25" s="284" t="s">
        <v>430</v>
      </c>
      <c r="F25" s="359" t="s">
        <v>16</v>
      </c>
      <c r="G25" s="621"/>
      <c r="H25" s="622"/>
      <c r="I25" s="617"/>
      <c r="J25" s="617"/>
      <c r="K25" s="617"/>
      <c r="L25" s="617"/>
      <c r="M25" s="617"/>
      <c r="N25" s="617"/>
      <c r="O25" s="617"/>
      <c r="P25" s="618"/>
      <c r="Q25" s="618"/>
      <c r="R25" s="618"/>
      <c r="S25" s="618"/>
      <c r="T25" s="618"/>
      <c r="U25" s="618"/>
      <c r="V25" s="618"/>
      <c r="W25" s="618"/>
      <c r="X25" s="616"/>
      <c r="Y25" s="619"/>
      <c r="Z25" s="287"/>
      <c r="AA25" s="286">
        <v>1849902159622</v>
      </c>
      <c r="AB25" s="287" t="s">
        <v>120</v>
      </c>
    </row>
    <row r="26" spans="1:28" s="40" customFormat="1" ht="16.350000000000001" customHeight="1" x14ac:dyDescent="0.5">
      <c r="A26" s="347">
        <v>20</v>
      </c>
      <c r="B26" s="293">
        <v>45027</v>
      </c>
      <c r="C26" s="289" t="s">
        <v>83</v>
      </c>
      <c r="D26" s="290" t="s">
        <v>190</v>
      </c>
      <c r="E26" s="291" t="s">
        <v>431</v>
      </c>
      <c r="F26" s="435" t="s">
        <v>17</v>
      </c>
      <c r="G26" s="608"/>
      <c r="H26" s="609"/>
      <c r="I26" s="610"/>
      <c r="J26" s="610"/>
      <c r="K26" s="610"/>
      <c r="L26" s="610"/>
      <c r="M26" s="610"/>
      <c r="N26" s="610"/>
      <c r="O26" s="610"/>
      <c r="P26" s="611"/>
      <c r="Q26" s="611"/>
      <c r="R26" s="611"/>
      <c r="S26" s="611"/>
      <c r="T26" s="611"/>
      <c r="U26" s="611"/>
      <c r="V26" s="611"/>
      <c r="W26" s="611"/>
      <c r="X26" s="612"/>
      <c r="Y26" s="613"/>
      <c r="Z26" s="287"/>
      <c r="AA26" s="286">
        <v>1849902129995</v>
      </c>
      <c r="AB26" s="287" t="s">
        <v>392</v>
      </c>
    </row>
    <row r="27" spans="1:28" s="40" customFormat="1" ht="16.350000000000001" customHeight="1" x14ac:dyDescent="0.5">
      <c r="A27" s="352">
        <v>21</v>
      </c>
      <c r="B27" s="498">
        <v>45028</v>
      </c>
      <c r="C27" s="294" t="s">
        <v>83</v>
      </c>
      <c r="D27" s="295" t="s">
        <v>432</v>
      </c>
      <c r="E27" s="296" t="s">
        <v>433</v>
      </c>
      <c r="F27" s="352" t="s">
        <v>13</v>
      </c>
      <c r="G27" s="659"/>
      <c r="H27" s="656"/>
      <c r="I27" s="627"/>
      <c r="J27" s="627"/>
      <c r="K27" s="627"/>
      <c r="L27" s="625"/>
      <c r="M27" s="625"/>
      <c r="N27" s="625"/>
      <c r="O27" s="625"/>
      <c r="P27" s="626"/>
      <c r="Q27" s="626"/>
      <c r="R27" s="626"/>
      <c r="S27" s="626"/>
      <c r="T27" s="626"/>
      <c r="U27" s="626"/>
      <c r="V27" s="626"/>
      <c r="W27" s="626"/>
      <c r="X27" s="627"/>
      <c r="Y27" s="358"/>
      <c r="Z27" s="287"/>
      <c r="AA27" s="286">
        <v>1100704123379</v>
      </c>
      <c r="AB27" s="287" t="s">
        <v>472</v>
      </c>
    </row>
    <row r="28" spans="1:28" s="40" customFormat="1" ht="15.95" customHeight="1" x14ac:dyDescent="0.5">
      <c r="A28" s="120">
        <v>22</v>
      </c>
      <c r="B28" s="577">
        <v>42780</v>
      </c>
      <c r="C28" s="163" t="s">
        <v>75</v>
      </c>
      <c r="D28" s="164" t="s">
        <v>434</v>
      </c>
      <c r="E28" s="165" t="s">
        <v>435</v>
      </c>
      <c r="F28" s="604" t="s">
        <v>14</v>
      </c>
      <c r="G28" s="340"/>
      <c r="H28" s="280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29">
        <v>1849902122630</v>
      </c>
      <c r="AB28" s="230" t="s">
        <v>117</v>
      </c>
    </row>
    <row r="29" spans="1:28" s="40" customFormat="1" ht="16.350000000000001" customHeight="1" x14ac:dyDescent="0.5">
      <c r="A29" s="120">
        <v>23</v>
      </c>
      <c r="B29" s="577">
        <v>42843</v>
      </c>
      <c r="C29" s="163" t="s">
        <v>75</v>
      </c>
      <c r="D29" s="164" t="s">
        <v>438</v>
      </c>
      <c r="E29" s="165" t="s">
        <v>439</v>
      </c>
      <c r="F29" s="168" t="s">
        <v>15</v>
      </c>
      <c r="G29" s="340"/>
      <c r="H29" s="280"/>
      <c r="I29" s="80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29">
        <v>1849902156437</v>
      </c>
      <c r="AB29" s="230" t="s">
        <v>117</v>
      </c>
    </row>
    <row r="30" spans="1:28" s="40" customFormat="1" ht="16.350000000000001" customHeight="1" x14ac:dyDescent="0.5">
      <c r="A30" s="120">
        <v>24</v>
      </c>
      <c r="B30" s="577">
        <v>42856</v>
      </c>
      <c r="C30" s="163" t="s">
        <v>75</v>
      </c>
      <c r="D30" s="164" t="s">
        <v>440</v>
      </c>
      <c r="E30" s="165" t="s">
        <v>441</v>
      </c>
      <c r="F30" s="168" t="s">
        <v>16</v>
      </c>
      <c r="G30" s="345"/>
      <c r="H30" s="244"/>
      <c r="I30" s="245"/>
      <c r="J30" s="245"/>
      <c r="K30" s="245"/>
      <c r="L30" s="245"/>
      <c r="M30" s="245"/>
      <c r="N30" s="245"/>
      <c r="O30" s="245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29">
        <v>1849902121331</v>
      </c>
      <c r="AB30" s="230" t="s">
        <v>117</v>
      </c>
    </row>
    <row r="31" spans="1:28" s="40" customFormat="1" ht="16.350000000000001" customHeight="1" x14ac:dyDescent="0.5">
      <c r="A31" s="246">
        <v>25</v>
      </c>
      <c r="B31" s="579">
        <v>42972</v>
      </c>
      <c r="C31" s="598" t="s">
        <v>75</v>
      </c>
      <c r="D31" s="602" t="s">
        <v>442</v>
      </c>
      <c r="E31" s="600" t="s">
        <v>443</v>
      </c>
      <c r="F31" s="657" t="s">
        <v>17</v>
      </c>
      <c r="G31" s="364"/>
      <c r="H31" s="365"/>
      <c r="I31" s="366"/>
      <c r="J31" s="366"/>
      <c r="K31" s="366"/>
      <c r="L31" s="366"/>
      <c r="M31" s="366"/>
      <c r="N31" s="366"/>
      <c r="O31" s="366"/>
      <c r="P31" s="367"/>
      <c r="Q31" s="367"/>
      <c r="R31" s="367"/>
      <c r="S31" s="367"/>
      <c r="T31" s="367"/>
      <c r="U31" s="367"/>
      <c r="V31" s="367"/>
      <c r="W31" s="367"/>
      <c r="X31" s="368"/>
      <c r="Y31" s="271"/>
      <c r="AA31" s="229">
        <v>1829900354916</v>
      </c>
      <c r="AB31" s="230" t="s">
        <v>117</v>
      </c>
    </row>
    <row r="32" spans="1:28" s="40" customFormat="1" ht="16.350000000000001" customHeight="1" x14ac:dyDescent="0.5">
      <c r="A32" s="257">
        <v>26</v>
      </c>
      <c r="B32" s="603">
        <v>42973</v>
      </c>
      <c r="C32" s="155" t="s">
        <v>75</v>
      </c>
      <c r="D32" s="156" t="s">
        <v>444</v>
      </c>
      <c r="E32" s="157" t="s">
        <v>445</v>
      </c>
      <c r="F32" s="215" t="s">
        <v>13</v>
      </c>
      <c r="G32" s="338"/>
      <c r="H32" s="274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29">
        <v>1849902088016</v>
      </c>
      <c r="AB32" s="230" t="s">
        <v>117</v>
      </c>
    </row>
    <row r="33" spans="1:28" s="40" customFormat="1" ht="15.95" customHeight="1" x14ac:dyDescent="0.5">
      <c r="A33" s="120">
        <v>27</v>
      </c>
      <c r="B33" s="577">
        <v>43009</v>
      </c>
      <c r="C33" s="163" t="s">
        <v>75</v>
      </c>
      <c r="D33" s="164" t="s">
        <v>446</v>
      </c>
      <c r="E33" s="165" t="s">
        <v>191</v>
      </c>
      <c r="F33" s="604" t="s">
        <v>14</v>
      </c>
      <c r="G33" s="340"/>
      <c r="H33" s="280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29">
        <v>1849902075127</v>
      </c>
      <c r="AB33" s="230" t="s">
        <v>117</v>
      </c>
    </row>
    <row r="34" spans="1:28" s="40" customFormat="1" ht="15.95" customHeight="1" x14ac:dyDescent="0.5">
      <c r="A34" s="120">
        <v>28</v>
      </c>
      <c r="B34" s="577">
        <v>43014</v>
      </c>
      <c r="C34" s="163" t="s">
        <v>75</v>
      </c>
      <c r="D34" s="164" t="s">
        <v>447</v>
      </c>
      <c r="E34" s="165" t="s">
        <v>448</v>
      </c>
      <c r="F34" s="168" t="s">
        <v>15</v>
      </c>
      <c r="G34" s="340"/>
      <c r="H34" s="280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29">
        <v>1849902143777</v>
      </c>
      <c r="AB34" s="230" t="s">
        <v>117</v>
      </c>
    </row>
    <row r="35" spans="1:28" s="40" customFormat="1" ht="16.350000000000001" customHeight="1" x14ac:dyDescent="0.5">
      <c r="A35" s="120">
        <v>29</v>
      </c>
      <c r="B35" s="577">
        <v>43018</v>
      </c>
      <c r="C35" s="163" t="s">
        <v>75</v>
      </c>
      <c r="D35" s="164" t="s">
        <v>152</v>
      </c>
      <c r="E35" s="165" t="s">
        <v>449</v>
      </c>
      <c r="F35" s="168" t="s">
        <v>16</v>
      </c>
      <c r="G35" s="340"/>
      <c r="H35" s="280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29">
        <v>1849902142576</v>
      </c>
      <c r="AB35" s="230" t="s">
        <v>117</v>
      </c>
    </row>
    <row r="36" spans="1:28" s="40" customFormat="1" ht="16.350000000000001" customHeight="1" x14ac:dyDescent="0.5">
      <c r="A36" s="246">
        <v>30</v>
      </c>
      <c r="B36" s="579">
        <v>43024</v>
      </c>
      <c r="C36" s="148" t="s">
        <v>75</v>
      </c>
      <c r="D36" s="149" t="s">
        <v>450</v>
      </c>
      <c r="E36" s="150" t="s">
        <v>451</v>
      </c>
      <c r="F36" s="657" t="s">
        <v>17</v>
      </c>
      <c r="G36" s="342"/>
      <c r="H36" s="292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29">
        <v>1849902149406</v>
      </c>
      <c r="AB36" s="230" t="s">
        <v>117</v>
      </c>
    </row>
    <row r="37" spans="1:28" s="40" customFormat="1" ht="16.350000000000001" customHeight="1" x14ac:dyDescent="0.5">
      <c r="A37" s="257">
        <v>31</v>
      </c>
      <c r="B37" s="603">
        <v>43025</v>
      </c>
      <c r="C37" s="169" t="s">
        <v>75</v>
      </c>
      <c r="D37" s="170" t="s">
        <v>452</v>
      </c>
      <c r="E37" s="171" t="s">
        <v>453</v>
      </c>
      <c r="F37" s="215" t="s">
        <v>13</v>
      </c>
      <c r="G37" s="361"/>
      <c r="H37" s="299"/>
      <c r="I37" s="55"/>
      <c r="J37" s="55"/>
      <c r="K37" s="55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300"/>
      <c r="Y37" s="58"/>
      <c r="AA37" s="229">
        <v>1849902087303</v>
      </c>
      <c r="AB37" s="230" t="s">
        <v>117</v>
      </c>
    </row>
    <row r="38" spans="1:28" s="40" customFormat="1" ht="15.95" customHeight="1" x14ac:dyDescent="0.5">
      <c r="A38" s="120">
        <v>32</v>
      </c>
      <c r="B38" s="577">
        <v>43047</v>
      </c>
      <c r="C38" s="163" t="s">
        <v>75</v>
      </c>
      <c r="D38" s="164" t="s">
        <v>454</v>
      </c>
      <c r="E38" s="165" t="s">
        <v>455</v>
      </c>
      <c r="F38" s="604" t="s">
        <v>14</v>
      </c>
      <c r="G38" s="340"/>
      <c r="H38" s="280"/>
      <c r="I38" s="80"/>
      <c r="J38" s="80"/>
      <c r="K38" s="80"/>
      <c r="L38" s="80"/>
      <c r="M38" s="80"/>
      <c r="N38" s="80"/>
      <c r="O38" s="80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29">
        <v>1849902120157</v>
      </c>
      <c r="AB38" s="230" t="s">
        <v>117</v>
      </c>
    </row>
    <row r="39" spans="1:28" s="40" customFormat="1" ht="15.95" customHeight="1" x14ac:dyDescent="0.5">
      <c r="A39" s="120">
        <v>33</v>
      </c>
      <c r="B39" s="658">
        <v>43068</v>
      </c>
      <c r="C39" s="232" t="s">
        <v>75</v>
      </c>
      <c r="D39" s="233" t="s">
        <v>456</v>
      </c>
      <c r="E39" s="234" t="s">
        <v>457</v>
      </c>
      <c r="F39" s="168" t="s">
        <v>15</v>
      </c>
      <c r="G39" s="432"/>
      <c r="H39" s="261"/>
      <c r="I39" s="240"/>
      <c r="J39" s="240"/>
      <c r="K39" s="240"/>
      <c r="L39" s="238"/>
      <c r="M39" s="238"/>
      <c r="N39" s="238"/>
      <c r="O39" s="238"/>
      <c r="P39" s="239"/>
      <c r="Q39" s="239"/>
      <c r="R39" s="239"/>
      <c r="S39" s="239"/>
      <c r="T39" s="239"/>
      <c r="U39" s="239"/>
      <c r="V39" s="239"/>
      <c r="W39" s="239"/>
      <c r="X39" s="240"/>
      <c r="Y39" s="241"/>
      <c r="AA39" s="229">
        <v>1849902111336</v>
      </c>
      <c r="AB39" s="230" t="s">
        <v>117</v>
      </c>
    </row>
    <row r="40" spans="1:28" s="40" customFormat="1" ht="16.350000000000001" customHeight="1" x14ac:dyDescent="0.5">
      <c r="A40" s="120">
        <v>34</v>
      </c>
      <c r="B40" s="577">
        <v>43098</v>
      </c>
      <c r="C40" s="163" t="s">
        <v>75</v>
      </c>
      <c r="D40" s="164" t="s">
        <v>458</v>
      </c>
      <c r="E40" s="165" t="s">
        <v>459</v>
      </c>
      <c r="F40" s="168" t="s">
        <v>16</v>
      </c>
      <c r="G40" s="340"/>
      <c r="H40" s="280"/>
      <c r="I40" s="80"/>
      <c r="J40" s="80"/>
      <c r="K40" s="80"/>
      <c r="L40" s="80"/>
      <c r="M40" s="80"/>
      <c r="N40" s="80"/>
      <c r="O40" s="80"/>
      <c r="P40" s="71"/>
      <c r="Q40" s="71"/>
      <c r="R40" s="71"/>
      <c r="S40" s="71"/>
      <c r="T40" s="71"/>
      <c r="U40" s="71"/>
      <c r="V40" s="71"/>
      <c r="W40" s="71"/>
      <c r="X40" s="245"/>
      <c r="Y40" s="73"/>
      <c r="AA40" s="229">
        <v>1849902123598</v>
      </c>
      <c r="AB40" s="230" t="s">
        <v>117</v>
      </c>
    </row>
    <row r="41" spans="1:28" s="40" customFormat="1" ht="16.350000000000001" customHeight="1" x14ac:dyDescent="0.5">
      <c r="A41" s="246">
        <v>35</v>
      </c>
      <c r="B41" s="569">
        <v>43106</v>
      </c>
      <c r="C41" s="598" t="s">
        <v>75</v>
      </c>
      <c r="D41" s="602" t="s">
        <v>460</v>
      </c>
      <c r="E41" s="600" t="s">
        <v>461</v>
      </c>
      <c r="F41" s="657" t="s">
        <v>17</v>
      </c>
      <c r="G41" s="364"/>
      <c r="H41" s="365"/>
      <c r="I41" s="366"/>
      <c r="J41" s="366"/>
      <c r="K41" s="366"/>
      <c r="L41" s="366"/>
      <c r="M41" s="366"/>
      <c r="N41" s="366"/>
      <c r="O41" s="366"/>
      <c r="P41" s="367"/>
      <c r="Q41" s="367"/>
      <c r="R41" s="367"/>
      <c r="S41" s="367"/>
      <c r="T41" s="367"/>
      <c r="U41" s="367"/>
      <c r="V41" s="367"/>
      <c r="W41" s="367"/>
      <c r="X41" s="368"/>
      <c r="Y41" s="271"/>
      <c r="AA41" s="229">
        <v>1849902091424</v>
      </c>
      <c r="AB41" s="230" t="s">
        <v>117</v>
      </c>
    </row>
    <row r="42" spans="1:28" s="40" customFormat="1" ht="16.350000000000001" customHeight="1" x14ac:dyDescent="0.5">
      <c r="A42" s="257">
        <v>36</v>
      </c>
      <c r="B42" s="571">
        <v>43173</v>
      </c>
      <c r="C42" s="155" t="s">
        <v>75</v>
      </c>
      <c r="D42" s="156" t="s">
        <v>462</v>
      </c>
      <c r="E42" s="157" t="s">
        <v>463</v>
      </c>
      <c r="F42" s="215" t="s">
        <v>13</v>
      </c>
      <c r="G42" s="338"/>
      <c r="H42" s="274"/>
      <c r="I42" s="275"/>
      <c r="J42" s="275"/>
      <c r="K42" s="275"/>
      <c r="L42" s="275"/>
      <c r="M42" s="275"/>
      <c r="N42" s="275"/>
      <c r="O42" s="275"/>
      <c r="P42" s="276"/>
      <c r="Q42" s="276"/>
      <c r="R42" s="276"/>
      <c r="S42" s="276"/>
      <c r="T42" s="276"/>
      <c r="U42" s="276"/>
      <c r="V42" s="276"/>
      <c r="W42" s="276"/>
      <c r="X42" s="277"/>
      <c r="Y42" s="58"/>
      <c r="AA42" s="229">
        <v>1869900778058</v>
      </c>
      <c r="AB42" s="230" t="s">
        <v>117</v>
      </c>
    </row>
    <row r="43" spans="1:28" s="40" customFormat="1" ht="15.95" customHeight="1" x14ac:dyDescent="0.5">
      <c r="A43" s="359">
        <v>37</v>
      </c>
      <c r="B43" s="281">
        <v>45029</v>
      </c>
      <c r="C43" s="282" t="s">
        <v>75</v>
      </c>
      <c r="D43" s="283" t="s">
        <v>464</v>
      </c>
      <c r="E43" s="284" t="s">
        <v>465</v>
      </c>
      <c r="F43" s="410" t="s">
        <v>14</v>
      </c>
      <c r="G43" s="621"/>
      <c r="H43" s="622"/>
      <c r="I43" s="617"/>
      <c r="J43" s="617"/>
      <c r="K43" s="617"/>
      <c r="L43" s="617"/>
      <c r="M43" s="617"/>
      <c r="N43" s="617"/>
      <c r="O43" s="617"/>
      <c r="P43" s="618"/>
      <c r="Q43" s="618"/>
      <c r="R43" s="618"/>
      <c r="S43" s="618"/>
      <c r="T43" s="618"/>
      <c r="U43" s="618"/>
      <c r="V43" s="618"/>
      <c r="W43" s="618"/>
      <c r="X43" s="616"/>
      <c r="Y43" s="619"/>
      <c r="Z43" s="287"/>
      <c r="AA43" s="286">
        <v>1849902117393</v>
      </c>
      <c r="AB43" s="287" t="s">
        <v>123</v>
      </c>
    </row>
    <row r="44" spans="1:28" s="40" customFormat="1" ht="16.350000000000001" customHeight="1" x14ac:dyDescent="0.5">
      <c r="A44" s="359">
        <v>38</v>
      </c>
      <c r="B44" s="281">
        <v>45030</v>
      </c>
      <c r="C44" s="282" t="s">
        <v>75</v>
      </c>
      <c r="D44" s="283" t="s">
        <v>466</v>
      </c>
      <c r="E44" s="284" t="s">
        <v>467</v>
      </c>
      <c r="F44" s="359" t="s">
        <v>15</v>
      </c>
      <c r="G44" s="621"/>
      <c r="H44" s="622"/>
      <c r="I44" s="617"/>
      <c r="J44" s="617"/>
      <c r="K44" s="617"/>
      <c r="L44" s="617"/>
      <c r="M44" s="617"/>
      <c r="N44" s="617"/>
      <c r="O44" s="617"/>
      <c r="P44" s="618"/>
      <c r="Q44" s="618"/>
      <c r="R44" s="618"/>
      <c r="S44" s="618"/>
      <c r="T44" s="618"/>
      <c r="U44" s="618"/>
      <c r="V44" s="618"/>
      <c r="W44" s="618"/>
      <c r="X44" s="616"/>
      <c r="Y44" s="619"/>
      <c r="Z44" s="287"/>
      <c r="AA44" s="286">
        <v>1849300122119</v>
      </c>
      <c r="AB44" s="287" t="s">
        <v>312</v>
      </c>
    </row>
    <row r="45" spans="1:28" s="40" customFormat="1" ht="15.95" customHeight="1" x14ac:dyDescent="0.5">
      <c r="A45" s="359">
        <v>39</v>
      </c>
      <c r="B45" s="281">
        <v>45031</v>
      </c>
      <c r="C45" s="282" t="s">
        <v>75</v>
      </c>
      <c r="D45" s="283" t="s">
        <v>468</v>
      </c>
      <c r="E45" s="284" t="s">
        <v>469</v>
      </c>
      <c r="F45" s="359" t="s">
        <v>16</v>
      </c>
      <c r="G45" s="621"/>
      <c r="H45" s="622"/>
      <c r="I45" s="617"/>
      <c r="J45" s="617"/>
      <c r="K45" s="617"/>
      <c r="L45" s="617"/>
      <c r="M45" s="617"/>
      <c r="N45" s="617"/>
      <c r="O45" s="617"/>
      <c r="P45" s="618"/>
      <c r="Q45" s="618"/>
      <c r="R45" s="618"/>
      <c r="S45" s="618"/>
      <c r="T45" s="618"/>
      <c r="U45" s="618"/>
      <c r="V45" s="618"/>
      <c r="W45" s="618"/>
      <c r="X45" s="616"/>
      <c r="Y45" s="619"/>
      <c r="Z45" s="287"/>
      <c r="AA45" s="286">
        <v>1849902108971</v>
      </c>
      <c r="AB45" s="287" t="s">
        <v>396</v>
      </c>
    </row>
    <row r="46" spans="1:28" s="40" customFormat="1" ht="15.95" customHeight="1" x14ac:dyDescent="0.5">
      <c r="A46" s="347">
        <v>40</v>
      </c>
      <c r="B46" s="288">
        <v>45032</v>
      </c>
      <c r="C46" s="289" t="s">
        <v>75</v>
      </c>
      <c r="D46" s="290" t="s">
        <v>470</v>
      </c>
      <c r="E46" s="291" t="s">
        <v>471</v>
      </c>
      <c r="F46" s="435" t="s">
        <v>17</v>
      </c>
      <c r="G46" s="608"/>
      <c r="H46" s="609"/>
      <c r="I46" s="610"/>
      <c r="J46" s="610"/>
      <c r="K46" s="610"/>
      <c r="L46" s="610"/>
      <c r="M46" s="610"/>
      <c r="N46" s="610"/>
      <c r="O46" s="610"/>
      <c r="P46" s="611"/>
      <c r="Q46" s="611"/>
      <c r="R46" s="611"/>
      <c r="S46" s="611"/>
      <c r="T46" s="611"/>
      <c r="U46" s="611"/>
      <c r="V46" s="611"/>
      <c r="W46" s="611"/>
      <c r="X46" s="612"/>
      <c r="Y46" s="631"/>
      <c r="Z46" s="287"/>
      <c r="AA46" s="286">
        <v>1849902133437</v>
      </c>
      <c r="AB46" s="287" t="s">
        <v>473</v>
      </c>
    </row>
    <row r="47" spans="1:28" s="40" customFormat="1" ht="6" customHeight="1" x14ac:dyDescent="0.5">
      <c r="A47" s="180"/>
      <c r="B47" s="376"/>
      <c r="C47" s="377"/>
      <c r="D47" s="378"/>
      <c r="E47" s="379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19"/>
      <c r="Y47" s="320"/>
      <c r="AA47" s="206"/>
    </row>
    <row r="48" spans="1:28" s="40" customFormat="1" ht="16.350000000000001" customHeight="1" x14ac:dyDescent="0.5">
      <c r="A48" s="178"/>
      <c r="B48" s="182" t="s">
        <v>24</v>
      </c>
      <c r="C48" s="180"/>
      <c r="E48" s="180">
        <f>I48+O48</f>
        <v>40</v>
      </c>
      <c r="F48" s="181" t="s">
        <v>6</v>
      </c>
      <c r="G48" s="182" t="s">
        <v>11</v>
      </c>
      <c r="H48" s="182"/>
      <c r="I48" s="180">
        <f>COUNTIF($C$7:$C$46,"ช")</f>
        <v>21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19</v>
      </c>
      <c r="P48" s="178"/>
      <c r="Q48" s="183" t="s">
        <v>8</v>
      </c>
      <c r="X48" s="178"/>
      <c r="Y48" s="178"/>
      <c r="AA48" s="206"/>
    </row>
    <row r="49" spans="1:27" s="192" customFormat="1" ht="17.100000000000001" hidden="1" customHeight="1" x14ac:dyDescent="0.5">
      <c r="A49" s="186"/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AA49" s="321"/>
    </row>
    <row r="50" spans="1:27" s="188" customFormat="1" ht="15" hidden="1" customHeight="1" x14ac:dyDescent="0.5">
      <c r="A50" s="186"/>
      <c r="B50" s="322"/>
      <c r="C50" s="186"/>
      <c r="D50" s="185" t="s">
        <v>13</v>
      </c>
      <c r="E50" s="185">
        <f>COUNTIF($F$7:$F$46,"แดง")</f>
        <v>8</v>
      </c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AA50" s="323"/>
    </row>
    <row r="51" spans="1:27" s="188" customFormat="1" ht="15" hidden="1" customHeight="1" x14ac:dyDescent="0.5">
      <c r="A51" s="186"/>
      <c r="B51" s="322"/>
      <c r="C51" s="186"/>
      <c r="D51" s="185" t="s">
        <v>14</v>
      </c>
      <c r="E51" s="185">
        <f>COUNTIF($F$7:$F$46,"เหลือง")</f>
        <v>8</v>
      </c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AA51" s="323"/>
    </row>
    <row r="52" spans="1:27" s="188" customFormat="1" ht="15" hidden="1" customHeight="1" x14ac:dyDescent="0.5">
      <c r="A52" s="186"/>
      <c r="B52" s="322"/>
      <c r="C52" s="186"/>
      <c r="D52" s="185" t="s">
        <v>15</v>
      </c>
      <c r="E52" s="185">
        <f>COUNTIF($F$7:$F$46,"น้ำเงิน")</f>
        <v>8</v>
      </c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AA52" s="323"/>
    </row>
    <row r="53" spans="1:27" s="188" customFormat="1" ht="15" hidden="1" customHeight="1" x14ac:dyDescent="0.5">
      <c r="A53" s="186"/>
      <c r="B53" s="322"/>
      <c r="C53" s="186"/>
      <c r="D53" s="185" t="s">
        <v>16</v>
      </c>
      <c r="E53" s="185">
        <f>COUNTIF($F$7:$F$46,"ม่วง")</f>
        <v>8</v>
      </c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AA53" s="323"/>
    </row>
    <row r="54" spans="1:27" s="188" customFormat="1" ht="15" hidden="1" customHeight="1" x14ac:dyDescent="0.5">
      <c r="A54" s="186"/>
      <c r="B54" s="322"/>
      <c r="C54" s="186"/>
      <c r="D54" s="185" t="s">
        <v>17</v>
      </c>
      <c r="E54" s="185">
        <f>COUNTIF($F$7:$F$46,"ฟ้า")</f>
        <v>8</v>
      </c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AA54" s="323"/>
    </row>
    <row r="55" spans="1:27" s="188" customFormat="1" ht="15" hidden="1" customHeight="1" x14ac:dyDescent="0.5">
      <c r="A55" s="186"/>
      <c r="B55" s="322"/>
      <c r="C55" s="186"/>
      <c r="D55" s="324" t="s">
        <v>5</v>
      </c>
      <c r="E55" s="324">
        <f>SUM(E50:E54)</f>
        <v>40</v>
      </c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AA55" s="323"/>
    </row>
    <row r="56" spans="1:27" s="188" customFormat="1" ht="15" customHeight="1" x14ac:dyDescent="0.5">
      <c r="B56" s="325"/>
      <c r="C56" s="186"/>
      <c r="D56" s="190"/>
      <c r="E56" s="190"/>
      <c r="AA56" s="323"/>
    </row>
    <row r="57" spans="1:27" ht="15" customHeight="1" x14ac:dyDescent="0.5">
      <c r="D57" s="436"/>
      <c r="E57" s="436"/>
      <c r="F57" s="188"/>
      <c r="G57" s="188"/>
    </row>
    <row r="58" spans="1:27" ht="15" customHeight="1" x14ac:dyDescent="0.5">
      <c r="C58" s="418"/>
      <c r="D58" s="192"/>
      <c r="E58" s="192"/>
      <c r="F58" s="188"/>
      <c r="G58" s="188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58"/>
  <sheetViews>
    <sheetView topLeftCell="A27" zoomScale="150" zoomScaleNormal="150" workbookViewId="0">
      <selection activeCell="J44" sqref="J44"/>
    </sheetView>
  </sheetViews>
  <sheetFormatPr defaultColWidth="9.140625" defaultRowHeight="15" customHeight="1" x14ac:dyDescent="0.5"/>
  <cols>
    <col min="1" max="1" width="5" style="25" customWidth="1"/>
    <col min="2" max="2" width="9.85546875" style="327" customWidth="1"/>
    <col min="3" max="3" width="3.140625" style="184" customWidth="1"/>
    <col min="4" max="4" width="9.42578125" style="433" customWidth="1"/>
    <col min="5" max="5" width="11" style="433" customWidth="1"/>
    <col min="6" max="6" width="5.140625" style="25" customWidth="1"/>
    <col min="7" max="25" width="3" style="25" customWidth="1"/>
    <col min="26" max="26" width="4.140625" style="25" hidden="1" customWidth="1"/>
    <col min="27" max="27" width="22" style="198" hidden="1" customWidth="1"/>
    <col min="28" max="28" width="23.5703125" style="25" hidden="1" customWidth="1"/>
    <col min="29" max="16384" width="9.140625" style="25"/>
  </cols>
  <sheetData>
    <row r="1" spans="1:28" ht="18" customHeight="1" x14ac:dyDescent="0.5">
      <c r="B1" s="419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ม.4'!B16</f>
        <v>นางปวีณา บุญยก</v>
      </c>
    </row>
    <row r="2" spans="1:28" ht="18" customHeight="1" x14ac:dyDescent="0.5">
      <c r="B2" s="421" t="s">
        <v>49</v>
      </c>
      <c r="C2" s="25"/>
      <c r="D2" s="35"/>
      <c r="E2" s="420" t="s">
        <v>62</v>
      </c>
      <c r="M2" s="25" t="s">
        <v>50</v>
      </c>
      <c r="R2" s="25" t="str">
        <f>'ยอด ม.4'!B17</f>
        <v>นายพฤติกรณ์ จะรา</v>
      </c>
    </row>
    <row r="3" spans="1:28" s="35" customFormat="1" ht="17.25" customHeight="1" x14ac:dyDescent="0.5">
      <c r="A3" s="31" t="s">
        <v>27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01">
        <f>'ยอด ม.4'!F16</f>
        <v>726</v>
      </c>
      <c r="X4" s="801"/>
      <c r="AA4" s="198"/>
    </row>
    <row r="5" spans="1:28" s="40" customFormat="1" ht="18" customHeight="1" x14ac:dyDescent="0.5">
      <c r="A5" s="802" t="s">
        <v>0</v>
      </c>
      <c r="B5" s="804" t="s">
        <v>1</v>
      </c>
      <c r="C5" s="816" t="s">
        <v>2</v>
      </c>
      <c r="D5" s="818" t="s">
        <v>9</v>
      </c>
      <c r="E5" s="820" t="s">
        <v>4</v>
      </c>
      <c r="F5" s="802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03"/>
      <c r="B6" s="805"/>
      <c r="C6" s="817"/>
      <c r="D6" s="819"/>
      <c r="E6" s="821"/>
      <c r="F6" s="812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114</v>
      </c>
      <c r="AB6" s="213" t="s">
        <v>115</v>
      </c>
    </row>
    <row r="7" spans="1:28" s="40" customFormat="1" ht="15.75" customHeight="1" x14ac:dyDescent="0.5">
      <c r="A7" s="257">
        <v>1</v>
      </c>
      <c r="B7" s="603">
        <v>42790</v>
      </c>
      <c r="C7" s="155" t="s">
        <v>83</v>
      </c>
      <c r="D7" s="156" t="s">
        <v>474</v>
      </c>
      <c r="E7" s="157" t="s">
        <v>475</v>
      </c>
      <c r="F7" s="215" t="s">
        <v>13</v>
      </c>
      <c r="G7" s="338"/>
      <c r="H7" s="274"/>
      <c r="I7" s="275"/>
      <c r="J7" s="275"/>
      <c r="K7" s="275"/>
      <c r="L7" s="274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29">
        <v>1849902140824</v>
      </c>
      <c r="AB7" s="230" t="s">
        <v>117</v>
      </c>
    </row>
    <row r="8" spans="1:28" s="40" customFormat="1" ht="16.350000000000001" customHeight="1" x14ac:dyDescent="0.5">
      <c r="A8" s="120">
        <v>2</v>
      </c>
      <c r="B8" s="577">
        <v>42799</v>
      </c>
      <c r="C8" s="163" t="s">
        <v>83</v>
      </c>
      <c r="D8" s="164" t="s">
        <v>476</v>
      </c>
      <c r="E8" s="165" t="s">
        <v>477</v>
      </c>
      <c r="F8" s="604" t="s">
        <v>14</v>
      </c>
      <c r="G8" s="345"/>
      <c r="H8" s="244"/>
      <c r="I8" s="245"/>
      <c r="J8" s="245"/>
      <c r="K8" s="245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29">
        <v>1849902138650</v>
      </c>
      <c r="AB8" s="230" t="s">
        <v>117</v>
      </c>
    </row>
    <row r="9" spans="1:28" s="40" customFormat="1" ht="16.350000000000001" customHeight="1" x14ac:dyDescent="0.5">
      <c r="A9" s="120">
        <v>3</v>
      </c>
      <c r="B9" s="577">
        <v>42806</v>
      </c>
      <c r="C9" s="163" t="s">
        <v>83</v>
      </c>
      <c r="D9" s="313" t="s">
        <v>415</v>
      </c>
      <c r="E9" s="165" t="s">
        <v>478</v>
      </c>
      <c r="F9" s="168" t="s">
        <v>15</v>
      </c>
      <c r="G9" s="340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29">
        <v>1129902211868</v>
      </c>
      <c r="AB9" s="230" t="s">
        <v>117</v>
      </c>
    </row>
    <row r="10" spans="1:28" s="40" customFormat="1" ht="16.350000000000001" customHeight="1" x14ac:dyDescent="0.5">
      <c r="A10" s="120">
        <v>4</v>
      </c>
      <c r="B10" s="577">
        <v>42832</v>
      </c>
      <c r="C10" s="163" t="s">
        <v>83</v>
      </c>
      <c r="D10" s="164" t="s">
        <v>479</v>
      </c>
      <c r="E10" s="165" t="s">
        <v>480</v>
      </c>
      <c r="F10" s="604" t="s">
        <v>16</v>
      </c>
      <c r="G10" s="345"/>
      <c r="H10" s="244"/>
      <c r="I10" s="245"/>
      <c r="J10" s="245"/>
      <c r="K10" s="245"/>
      <c r="L10" s="245"/>
      <c r="M10" s="245"/>
      <c r="N10" s="245"/>
      <c r="O10" s="245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29">
        <v>1849902112219</v>
      </c>
      <c r="AB10" s="230" t="s">
        <v>117</v>
      </c>
    </row>
    <row r="11" spans="1:28" s="40" customFormat="1" ht="16.350000000000001" customHeight="1" x14ac:dyDescent="0.5">
      <c r="A11" s="246">
        <v>5</v>
      </c>
      <c r="B11" s="579">
        <v>42865</v>
      </c>
      <c r="C11" s="148" t="s">
        <v>83</v>
      </c>
      <c r="D11" s="149" t="s">
        <v>190</v>
      </c>
      <c r="E11" s="150" t="s">
        <v>481</v>
      </c>
      <c r="F11" s="153" t="s">
        <v>17</v>
      </c>
      <c r="G11" s="342"/>
      <c r="H11" s="292"/>
      <c r="I11" s="101"/>
      <c r="J11" s="101"/>
      <c r="K11" s="101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29">
        <v>1849300130405</v>
      </c>
      <c r="AB11" s="230" t="s">
        <v>117</v>
      </c>
    </row>
    <row r="12" spans="1:28" s="40" customFormat="1" ht="16.350000000000001" customHeight="1" x14ac:dyDescent="0.5">
      <c r="A12" s="257">
        <v>6</v>
      </c>
      <c r="B12" s="603">
        <v>42912</v>
      </c>
      <c r="C12" s="155" t="s">
        <v>83</v>
      </c>
      <c r="D12" s="156" t="s">
        <v>482</v>
      </c>
      <c r="E12" s="157" t="s">
        <v>483</v>
      </c>
      <c r="F12" s="215" t="s">
        <v>13</v>
      </c>
      <c r="G12" s="338"/>
      <c r="H12" s="274"/>
      <c r="I12" s="275"/>
      <c r="J12" s="275"/>
      <c r="K12" s="275"/>
      <c r="L12" s="277"/>
      <c r="M12" s="277"/>
      <c r="N12" s="277"/>
      <c r="O12" s="277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29">
        <v>1849902085441</v>
      </c>
      <c r="AB12" s="230" t="s">
        <v>117</v>
      </c>
    </row>
    <row r="13" spans="1:28" s="40" customFormat="1" ht="16.5" customHeight="1" x14ac:dyDescent="0.5">
      <c r="A13" s="120">
        <v>7</v>
      </c>
      <c r="B13" s="577">
        <v>42945</v>
      </c>
      <c r="C13" s="163" t="s">
        <v>83</v>
      </c>
      <c r="D13" s="164" t="s">
        <v>484</v>
      </c>
      <c r="E13" s="165" t="s">
        <v>485</v>
      </c>
      <c r="F13" s="604" t="s">
        <v>14</v>
      </c>
      <c r="G13" s="340"/>
      <c r="H13" s="280"/>
      <c r="I13" s="80"/>
      <c r="J13" s="80"/>
      <c r="K13" s="80"/>
      <c r="L13" s="80"/>
      <c r="M13" s="80"/>
      <c r="N13" s="80"/>
      <c r="O13" s="80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29">
        <v>1849902035842</v>
      </c>
      <c r="AB13" s="230" t="s">
        <v>117</v>
      </c>
    </row>
    <row r="14" spans="1:28" s="40" customFormat="1" ht="16.350000000000001" customHeight="1" x14ac:dyDescent="0.5">
      <c r="A14" s="120">
        <v>8</v>
      </c>
      <c r="B14" s="577">
        <v>42949</v>
      </c>
      <c r="C14" s="163" t="s">
        <v>83</v>
      </c>
      <c r="D14" s="164" t="s">
        <v>486</v>
      </c>
      <c r="E14" s="165" t="s">
        <v>487</v>
      </c>
      <c r="F14" s="168" t="s">
        <v>15</v>
      </c>
      <c r="G14" s="345"/>
      <c r="H14" s="244"/>
      <c r="I14" s="245"/>
      <c r="J14" s="245"/>
      <c r="K14" s="245"/>
      <c r="L14" s="245"/>
      <c r="M14" s="245"/>
      <c r="N14" s="245"/>
      <c r="O14" s="245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29">
        <v>1849902166963</v>
      </c>
      <c r="AB14" s="230" t="s">
        <v>117</v>
      </c>
    </row>
    <row r="15" spans="1:28" s="40" customFormat="1" ht="16.350000000000001" customHeight="1" x14ac:dyDescent="0.5">
      <c r="A15" s="120">
        <v>9</v>
      </c>
      <c r="B15" s="577">
        <v>42958</v>
      </c>
      <c r="C15" s="163" t="s">
        <v>83</v>
      </c>
      <c r="D15" s="164" t="s">
        <v>488</v>
      </c>
      <c r="E15" s="165" t="s">
        <v>489</v>
      </c>
      <c r="F15" s="604" t="s">
        <v>16</v>
      </c>
      <c r="G15" s="340"/>
      <c r="H15" s="280"/>
      <c r="I15" s="80"/>
      <c r="J15" s="80"/>
      <c r="K15" s="80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29">
        <v>1849902091203</v>
      </c>
      <c r="AB15" s="230" t="s">
        <v>117</v>
      </c>
    </row>
    <row r="16" spans="1:28" s="40" customFormat="1" ht="16.350000000000001" customHeight="1" x14ac:dyDescent="0.5">
      <c r="A16" s="246">
        <v>10</v>
      </c>
      <c r="B16" s="579">
        <v>42961</v>
      </c>
      <c r="C16" s="148" t="s">
        <v>83</v>
      </c>
      <c r="D16" s="149" t="s">
        <v>490</v>
      </c>
      <c r="E16" s="150" t="s">
        <v>491</v>
      </c>
      <c r="F16" s="153" t="s">
        <v>17</v>
      </c>
      <c r="G16" s="342"/>
      <c r="H16" s="292"/>
      <c r="I16" s="101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102"/>
      <c r="W16" s="102"/>
      <c r="X16" s="270"/>
      <c r="Y16" s="271"/>
      <c r="AA16" s="229">
        <v>1849902153004</v>
      </c>
      <c r="AB16" s="230" t="s">
        <v>117</v>
      </c>
    </row>
    <row r="17" spans="1:28" s="40" customFormat="1" ht="16.350000000000001" customHeight="1" x14ac:dyDescent="0.5">
      <c r="A17" s="257">
        <v>11</v>
      </c>
      <c r="B17" s="603">
        <v>42990</v>
      </c>
      <c r="C17" s="155" t="s">
        <v>83</v>
      </c>
      <c r="D17" s="156" t="s">
        <v>492</v>
      </c>
      <c r="E17" s="157" t="s">
        <v>493</v>
      </c>
      <c r="F17" s="215" t="s">
        <v>13</v>
      </c>
      <c r="G17" s="338"/>
      <c r="H17" s="274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29">
        <v>1849902106341</v>
      </c>
      <c r="AB17" s="230" t="s">
        <v>117</v>
      </c>
    </row>
    <row r="18" spans="1:28" s="40" customFormat="1" ht="16.350000000000001" customHeight="1" x14ac:dyDescent="0.5">
      <c r="A18" s="120">
        <v>12</v>
      </c>
      <c r="B18" s="577">
        <v>42999</v>
      </c>
      <c r="C18" s="163" t="s">
        <v>83</v>
      </c>
      <c r="D18" s="164" t="s">
        <v>326</v>
      </c>
      <c r="E18" s="165" t="s">
        <v>494</v>
      </c>
      <c r="F18" s="604" t="s">
        <v>14</v>
      </c>
      <c r="G18" s="340"/>
      <c r="H18" s="280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29">
        <v>1849902107282</v>
      </c>
      <c r="AB18" s="230" t="s">
        <v>117</v>
      </c>
    </row>
    <row r="19" spans="1:28" s="40" customFormat="1" ht="16.350000000000001" customHeight="1" x14ac:dyDescent="0.5">
      <c r="A19" s="120">
        <v>13</v>
      </c>
      <c r="B19" s="577">
        <v>43122</v>
      </c>
      <c r="C19" s="163" t="s">
        <v>83</v>
      </c>
      <c r="D19" s="164" t="s">
        <v>495</v>
      </c>
      <c r="E19" s="165" t="s">
        <v>496</v>
      </c>
      <c r="F19" s="168" t="s">
        <v>15</v>
      </c>
      <c r="G19" s="340"/>
      <c r="H19" s="280"/>
      <c r="I19" s="80"/>
      <c r="J19" s="80"/>
      <c r="K19" s="80"/>
      <c r="L19" s="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1"/>
      <c r="X19" s="245"/>
      <c r="Y19" s="73"/>
      <c r="AA19" s="229">
        <v>1849902110534</v>
      </c>
      <c r="AB19" s="230" t="s">
        <v>117</v>
      </c>
    </row>
    <row r="20" spans="1:28" s="40" customFormat="1" ht="16.350000000000001" customHeight="1" x14ac:dyDescent="0.5">
      <c r="A20" s="359">
        <v>14</v>
      </c>
      <c r="B20" s="405">
        <v>45033</v>
      </c>
      <c r="C20" s="282" t="s">
        <v>83</v>
      </c>
      <c r="D20" s="283" t="s">
        <v>497</v>
      </c>
      <c r="E20" s="284" t="s">
        <v>498</v>
      </c>
      <c r="F20" s="410" t="s">
        <v>16</v>
      </c>
      <c r="G20" s="621"/>
      <c r="H20" s="622"/>
      <c r="I20" s="617"/>
      <c r="J20" s="617"/>
      <c r="K20" s="617"/>
      <c r="L20" s="617"/>
      <c r="M20" s="617"/>
      <c r="N20" s="617"/>
      <c r="O20" s="617"/>
      <c r="P20" s="618"/>
      <c r="Q20" s="618"/>
      <c r="R20" s="618"/>
      <c r="S20" s="618"/>
      <c r="T20" s="618"/>
      <c r="U20" s="618"/>
      <c r="V20" s="618"/>
      <c r="W20" s="618"/>
      <c r="X20" s="616"/>
      <c r="Y20" s="619"/>
      <c r="Z20" s="287"/>
      <c r="AA20" s="286">
        <v>1849902094415</v>
      </c>
      <c r="AB20" s="287" t="s">
        <v>121</v>
      </c>
    </row>
    <row r="21" spans="1:28" s="40" customFormat="1" ht="16.350000000000001" customHeight="1" x14ac:dyDescent="0.5">
      <c r="A21" s="347">
        <v>15</v>
      </c>
      <c r="B21" s="288">
        <v>45034</v>
      </c>
      <c r="C21" s="289" t="s">
        <v>83</v>
      </c>
      <c r="D21" s="290" t="s">
        <v>322</v>
      </c>
      <c r="E21" s="291" t="s">
        <v>499</v>
      </c>
      <c r="F21" s="347" t="s">
        <v>17</v>
      </c>
      <c r="G21" s="608"/>
      <c r="H21" s="609"/>
      <c r="I21" s="610"/>
      <c r="J21" s="610"/>
      <c r="K21" s="610"/>
      <c r="L21" s="610"/>
      <c r="M21" s="610"/>
      <c r="N21" s="610"/>
      <c r="O21" s="610"/>
      <c r="P21" s="611"/>
      <c r="Q21" s="611"/>
      <c r="R21" s="611"/>
      <c r="S21" s="611"/>
      <c r="T21" s="611"/>
      <c r="U21" s="611"/>
      <c r="V21" s="611"/>
      <c r="W21" s="611"/>
      <c r="X21" s="612"/>
      <c r="Y21" s="613"/>
      <c r="Z21" s="287"/>
      <c r="AA21" s="286">
        <v>1849902155139</v>
      </c>
      <c r="AB21" s="287" t="s">
        <v>312</v>
      </c>
    </row>
    <row r="22" spans="1:28" s="40" customFormat="1" ht="16.350000000000001" customHeight="1" x14ac:dyDescent="0.5">
      <c r="A22" s="352">
        <v>16</v>
      </c>
      <c r="B22" s="293">
        <v>45035</v>
      </c>
      <c r="C22" s="349" t="s">
        <v>83</v>
      </c>
      <c r="D22" s="350" t="s">
        <v>500</v>
      </c>
      <c r="E22" s="351" t="s">
        <v>501</v>
      </c>
      <c r="F22" s="352" t="s">
        <v>13</v>
      </c>
      <c r="G22" s="353"/>
      <c r="H22" s="354"/>
      <c r="I22" s="355"/>
      <c r="J22" s="355"/>
      <c r="K22" s="355"/>
      <c r="L22" s="357"/>
      <c r="M22" s="357"/>
      <c r="N22" s="357"/>
      <c r="O22" s="357"/>
      <c r="P22" s="356"/>
      <c r="Q22" s="356"/>
      <c r="R22" s="356"/>
      <c r="S22" s="356"/>
      <c r="T22" s="356"/>
      <c r="U22" s="356"/>
      <c r="V22" s="356"/>
      <c r="W22" s="356"/>
      <c r="X22" s="357"/>
      <c r="Y22" s="358"/>
      <c r="Z22" s="287"/>
      <c r="AA22" s="286">
        <v>1849902148311</v>
      </c>
      <c r="AB22" s="287" t="s">
        <v>392</v>
      </c>
    </row>
    <row r="23" spans="1:28" s="40" customFormat="1" ht="16.350000000000001" customHeight="1" x14ac:dyDescent="0.5">
      <c r="A23" s="359">
        <v>17</v>
      </c>
      <c r="B23" s="405">
        <v>45036</v>
      </c>
      <c r="C23" s="282" t="s">
        <v>83</v>
      </c>
      <c r="D23" s="283" t="s">
        <v>190</v>
      </c>
      <c r="E23" s="284" t="s">
        <v>502</v>
      </c>
      <c r="F23" s="410" t="s">
        <v>14</v>
      </c>
      <c r="G23" s="621"/>
      <c r="H23" s="622"/>
      <c r="I23" s="617"/>
      <c r="J23" s="617"/>
      <c r="K23" s="617"/>
      <c r="L23" s="617"/>
      <c r="M23" s="617"/>
      <c r="N23" s="617"/>
      <c r="O23" s="617"/>
      <c r="P23" s="618"/>
      <c r="Q23" s="618"/>
      <c r="R23" s="618"/>
      <c r="S23" s="618"/>
      <c r="T23" s="618"/>
      <c r="U23" s="618"/>
      <c r="V23" s="618"/>
      <c r="W23" s="618"/>
      <c r="X23" s="616"/>
      <c r="Y23" s="619"/>
      <c r="Z23" s="287"/>
      <c r="AA23" s="286">
        <v>1390300100073</v>
      </c>
      <c r="AB23" s="287" t="s">
        <v>311</v>
      </c>
    </row>
    <row r="24" spans="1:28" s="40" customFormat="1" ht="16.350000000000001" customHeight="1" x14ac:dyDescent="0.5">
      <c r="A24" s="359">
        <v>18</v>
      </c>
      <c r="B24" s="405">
        <v>45037</v>
      </c>
      <c r="C24" s="282" t="s">
        <v>83</v>
      </c>
      <c r="D24" s="283" t="s">
        <v>503</v>
      </c>
      <c r="E24" s="284" t="s">
        <v>504</v>
      </c>
      <c r="F24" s="359" t="s">
        <v>15</v>
      </c>
      <c r="G24" s="621"/>
      <c r="H24" s="622"/>
      <c r="I24" s="617"/>
      <c r="J24" s="617"/>
      <c r="K24" s="617"/>
      <c r="L24" s="617"/>
      <c r="M24" s="617"/>
      <c r="N24" s="617"/>
      <c r="O24" s="617"/>
      <c r="P24" s="618"/>
      <c r="Q24" s="618"/>
      <c r="R24" s="618"/>
      <c r="S24" s="618"/>
      <c r="T24" s="618"/>
      <c r="U24" s="618"/>
      <c r="V24" s="618"/>
      <c r="W24" s="618"/>
      <c r="X24" s="616"/>
      <c r="Y24" s="619"/>
      <c r="Z24" s="287"/>
      <c r="AA24" s="286">
        <v>5309901114631</v>
      </c>
      <c r="AB24" s="287" t="s">
        <v>119</v>
      </c>
    </row>
    <row r="25" spans="1:28" s="40" customFormat="1" ht="16.350000000000001" customHeight="1" x14ac:dyDescent="0.5">
      <c r="A25" s="359">
        <v>19</v>
      </c>
      <c r="B25" s="405">
        <v>45038</v>
      </c>
      <c r="C25" s="282" t="s">
        <v>83</v>
      </c>
      <c r="D25" s="283" t="s">
        <v>505</v>
      </c>
      <c r="E25" s="284" t="s">
        <v>108</v>
      </c>
      <c r="F25" s="410" t="s">
        <v>16</v>
      </c>
      <c r="G25" s="614"/>
      <c r="H25" s="615"/>
      <c r="I25" s="616"/>
      <c r="J25" s="616"/>
      <c r="K25" s="616"/>
      <c r="L25" s="617"/>
      <c r="M25" s="617"/>
      <c r="N25" s="617"/>
      <c r="O25" s="617"/>
      <c r="P25" s="618"/>
      <c r="Q25" s="618"/>
      <c r="R25" s="618"/>
      <c r="S25" s="618"/>
      <c r="T25" s="618"/>
      <c r="U25" s="618"/>
      <c r="V25" s="618"/>
      <c r="W25" s="618"/>
      <c r="X25" s="616"/>
      <c r="Y25" s="619"/>
      <c r="Z25" s="287"/>
      <c r="AA25" s="286">
        <v>1849902113932</v>
      </c>
      <c r="AB25" s="287" t="s">
        <v>120</v>
      </c>
    </row>
    <row r="26" spans="1:28" s="40" customFormat="1" ht="16.350000000000001" customHeight="1" x14ac:dyDescent="0.5">
      <c r="A26" s="347">
        <v>20</v>
      </c>
      <c r="B26" s="288">
        <v>45039</v>
      </c>
      <c r="C26" s="289" t="s">
        <v>83</v>
      </c>
      <c r="D26" s="290" t="s">
        <v>506</v>
      </c>
      <c r="E26" s="291" t="s">
        <v>507</v>
      </c>
      <c r="F26" s="347" t="s">
        <v>17</v>
      </c>
      <c r="G26" s="660"/>
      <c r="H26" s="661"/>
      <c r="I26" s="612"/>
      <c r="J26" s="612"/>
      <c r="K26" s="612"/>
      <c r="L26" s="610"/>
      <c r="M26" s="610"/>
      <c r="N26" s="610"/>
      <c r="O26" s="610"/>
      <c r="P26" s="611"/>
      <c r="Q26" s="611"/>
      <c r="R26" s="611"/>
      <c r="S26" s="611"/>
      <c r="T26" s="611"/>
      <c r="U26" s="611"/>
      <c r="V26" s="611"/>
      <c r="W26" s="611"/>
      <c r="X26" s="612"/>
      <c r="Y26" s="613"/>
      <c r="Z26" s="287"/>
      <c r="AA26" s="286">
        <v>1849902159720</v>
      </c>
      <c r="AB26" s="287" t="s">
        <v>544</v>
      </c>
    </row>
    <row r="27" spans="1:28" s="40" customFormat="1" ht="16.350000000000001" customHeight="1" x14ac:dyDescent="0.5">
      <c r="A27" s="352">
        <v>21</v>
      </c>
      <c r="B27" s="293">
        <v>45040</v>
      </c>
      <c r="C27" s="294" t="s">
        <v>83</v>
      </c>
      <c r="D27" s="295" t="s">
        <v>508</v>
      </c>
      <c r="E27" s="296" t="s">
        <v>509</v>
      </c>
      <c r="F27" s="352" t="s">
        <v>13</v>
      </c>
      <c r="G27" s="623"/>
      <c r="H27" s="624"/>
      <c r="I27" s="625"/>
      <c r="J27" s="625"/>
      <c r="K27" s="625"/>
      <c r="L27" s="625"/>
      <c r="M27" s="625"/>
      <c r="N27" s="625"/>
      <c r="O27" s="625"/>
      <c r="P27" s="626"/>
      <c r="Q27" s="626"/>
      <c r="R27" s="626"/>
      <c r="S27" s="626"/>
      <c r="T27" s="626"/>
      <c r="U27" s="626"/>
      <c r="V27" s="626"/>
      <c r="W27" s="626"/>
      <c r="X27" s="627"/>
      <c r="Y27" s="358"/>
      <c r="Z27" s="287"/>
      <c r="AA27" s="286">
        <v>1849901986533</v>
      </c>
      <c r="AB27" s="287" t="s">
        <v>545</v>
      </c>
    </row>
    <row r="28" spans="1:28" s="40" customFormat="1" ht="16.350000000000001" customHeight="1" x14ac:dyDescent="0.5">
      <c r="A28" s="120">
        <v>22</v>
      </c>
      <c r="B28" s="577">
        <v>42822</v>
      </c>
      <c r="C28" s="163" t="s">
        <v>75</v>
      </c>
      <c r="D28" s="164" t="s">
        <v>510</v>
      </c>
      <c r="E28" s="165" t="s">
        <v>511</v>
      </c>
      <c r="F28" s="604" t="s">
        <v>14</v>
      </c>
      <c r="G28" s="340"/>
      <c r="H28" s="280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29">
        <v>1849801236125</v>
      </c>
      <c r="AB28" s="230" t="s">
        <v>117</v>
      </c>
    </row>
    <row r="29" spans="1:28" s="40" customFormat="1" ht="16.350000000000001" customHeight="1" x14ac:dyDescent="0.5">
      <c r="A29" s="120">
        <v>23</v>
      </c>
      <c r="B29" s="577">
        <v>42926</v>
      </c>
      <c r="C29" s="163" t="s">
        <v>75</v>
      </c>
      <c r="D29" s="164" t="s">
        <v>512</v>
      </c>
      <c r="E29" s="165" t="s">
        <v>513</v>
      </c>
      <c r="F29" s="168" t="s">
        <v>15</v>
      </c>
      <c r="G29" s="437"/>
      <c r="H29" s="280"/>
      <c r="I29" s="80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29">
        <v>1849902114815</v>
      </c>
      <c r="AB29" s="230" t="s">
        <v>117</v>
      </c>
    </row>
    <row r="30" spans="1:28" s="40" customFormat="1" ht="16.350000000000001" customHeight="1" x14ac:dyDescent="0.5">
      <c r="A30" s="120">
        <v>24</v>
      </c>
      <c r="B30" s="577">
        <v>42928</v>
      </c>
      <c r="C30" s="163" t="s">
        <v>75</v>
      </c>
      <c r="D30" s="164" t="s">
        <v>514</v>
      </c>
      <c r="E30" s="165" t="s">
        <v>515</v>
      </c>
      <c r="F30" s="604" t="s">
        <v>16</v>
      </c>
      <c r="G30" s="437"/>
      <c r="H30" s="280"/>
      <c r="I30" s="80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29">
        <v>1102004119273</v>
      </c>
      <c r="AB30" s="230" t="s">
        <v>117</v>
      </c>
    </row>
    <row r="31" spans="1:28" s="40" customFormat="1" ht="16.350000000000001" customHeight="1" x14ac:dyDescent="0.5">
      <c r="A31" s="246">
        <v>25</v>
      </c>
      <c r="B31" s="579">
        <v>42930</v>
      </c>
      <c r="C31" s="598" t="s">
        <v>75</v>
      </c>
      <c r="D31" s="602" t="s">
        <v>516</v>
      </c>
      <c r="E31" s="600" t="s">
        <v>517</v>
      </c>
      <c r="F31" s="153" t="s">
        <v>17</v>
      </c>
      <c r="G31" s="364"/>
      <c r="H31" s="365"/>
      <c r="I31" s="366"/>
      <c r="J31" s="366"/>
      <c r="K31" s="366"/>
      <c r="L31" s="366"/>
      <c r="M31" s="366"/>
      <c r="N31" s="366"/>
      <c r="O31" s="366"/>
      <c r="P31" s="367"/>
      <c r="Q31" s="367"/>
      <c r="R31" s="367"/>
      <c r="S31" s="367"/>
      <c r="T31" s="367"/>
      <c r="U31" s="367"/>
      <c r="V31" s="367"/>
      <c r="W31" s="367"/>
      <c r="X31" s="368"/>
      <c r="Y31" s="271"/>
      <c r="AA31" s="229">
        <v>1849902082701</v>
      </c>
      <c r="AB31" s="230" t="s">
        <v>117</v>
      </c>
    </row>
    <row r="32" spans="1:28" s="40" customFormat="1" ht="16.350000000000001" customHeight="1" x14ac:dyDescent="0.5">
      <c r="A32" s="257">
        <v>26</v>
      </c>
      <c r="B32" s="603">
        <v>42978</v>
      </c>
      <c r="C32" s="155" t="s">
        <v>75</v>
      </c>
      <c r="D32" s="156" t="s">
        <v>518</v>
      </c>
      <c r="E32" s="157" t="s">
        <v>519</v>
      </c>
      <c r="F32" s="215" t="s">
        <v>13</v>
      </c>
      <c r="G32" s="338"/>
      <c r="H32" s="274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29">
        <v>1849902097741</v>
      </c>
      <c r="AB32" s="230" t="s">
        <v>117</v>
      </c>
    </row>
    <row r="33" spans="1:30" s="40" customFormat="1" ht="16.350000000000001" customHeight="1" x14ac:dyDescent="0.5">
      <c r="A33" s="120">
        <v>27</v>
      </c>
      <c r="B33" s="577">
        <v>43010</v>
      </c>
      <c r="C33" s="163" t="s">
        <v>75</v>
      </c>
      <c r="D33" s="164" t="s">
        <v>520</v>
      </c>
      <c r="E33" s="165" t="s">
        <v>521</v>
      </c>
      <c r="F33" s="604" t="s">
        <v>14</v>
      </c>
      <c r="G33" s="340"/>
      <c r="H33" s="280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29">
        <v>1200901559586</v>
      </c>
      <c r="AB33" s="230" t="s">
        <v>117</v>
      </c>
    </row>
    <row r="34" spans="1:30" s="40" customFormat="1" ht="16.350000000000001" customHeight="1" x14ac:dyDescent="0.5">
      <c r="A34" s="120">
        <v>28</v>
      </c>
      <c r="B34" s="577">
        <v>43011</v>
      </c>
      <c r="C34" s="163" t="s">
        <v>75</v>
      </c>
      <c r="D34" s="164" t="s">
        <v>522</v>
      </c>
      <c r="E34" s="165" t="s">
        <v>523</v>
      </c>
      <c r="F34" s="168" t="s">
        <v>15</v>
      </c>
      <c r="G34" s="340"/>
      <c r="H34" s="280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29">
        <v>1849902107771</v>
      </c>
      <c r="AB34" s="230" t="s">
        <v>117</v>
      </c>
    </row>
    <row r="35" spans="1:30" s="40" customFormat="1" ht="16.350000000000001" customHeight="1" x14ac:dyDescent="0.5">
      <c r="A35" s="120">
        <v>29</v>
      </c>
      <c r="B35" s="577">
        <v>43012</v>
      </c>
      <c r="C35" s="163" t="s">
        <v>75</v>
      </c>
      <c r="D35" s="164" t="s">
        <v>524</v>
      </c>
      <c r="E35" s="165" t="s">
        <v>525</v>
      </c>
      <c r="F35" s="604" t="s">
        <v>16</v>
      </c>
      <c r="G35" s="340"/>
      <c r="H35" s="280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29">
        <v>1849902164057</v>
      </c>
      <c r="AB35" s="230" t="s">
        <v>117</v>
      </c>
    </row>
    <row r="36" spans="1:30" s="40" customFormat="1" ht="16.350000000000001" customHeight="1" x14ac:dyDescent="0.5">
      <c r="A36" s="246">
        <v>30</v>
      </c>
      <c r="B36" s="579">
        <v>43058</v>
      </c>
      <c r="C36" s="148" t="s">
        <v>75</v>
      </c>
      <c r="D36" s="149" t="s">
        <v>526</v>
      </c>
      <c r="E36" s="150" t="s">
        <v>527</v>
      </c>
      <c r="F36" s="153" t="s">
        <v>17</v>
      </c>
      <c r="G36" s="342"/>
      <c r="H36" s="292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29">
        <v>1103400180022</v>
      </c>
      <c r="AB36" s="230" t="s">
        <v>117</v>
      </c>
    </row>
    <row r="37" spans="1:30" s="40" customFormat="1" ht="16.350000000000001" customHeight="1" x14ac:dyDescent="0.5">
      <c r="A37" s="257">
        <v>31</v>
      </c>
      <c r="B37" s="603">
        <v>43064</v>
      </c>
      <c r="C37" s="169" t="s">
        <v>75</v>
      </c>
      <c r="D37" s="170" t="s">
        <v>528</v>
      </c>
      <c r="E37" s="171" t="s">
        <v>529</v>
      </c>
      <c r="F37" s="215" t="s">
        <v>13</v>
      </c>
      <c r="G37" s="361"/>
      <c r="H37" s="299"/>
      <c r="I37" s="55"/>
      <c r="J37" s="55"/>
      <c r="K37" s="55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300"/>
      <c r="Y37" s="58"/>
      <c r="AA37" s="229">
        <v>1209702576888</v>
      </c>
      <c r="AB37" s="230" t="s">
        <v>117</v>
      </c>
    </row>
    <row r="38" spans="1:30" s="40" customFormat="1" ht="16.350000000000001" customHeight="1" x14ac:dyDescent="0.5">
      <c r="A38" s="120">
        <v>32</v>
      </c>
      <c r="B38" s="577">
        <v>43104</v>
      </c>
      <c r="C38" s="163" t="s">
        <v>75</v>
      </c>
      <c r="D38" s="164" t="s">
        <v>530</v>
      </c>
      <c r="E38" s="165" t="s">
        <v>531</v>
      </c>
      <c r="F38" s="604" t="s">
        <v>14</v>
      </c>
      <c r="G38" s="345"/>
      <c r="H38" s="244"/>
      <c r="I38" s="245"/>
      <c r="J38" s="245"/>
      <c r="K38" s="245"/>
      <c r="L38" s="245"/>
      <c r="M38" s="245"/>
      <c r="N38" s="245"/>
      <c r="O38" s="245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29">
        <v>1849902113002</v>
      </c>
      <c r="AB38" s="230" t="s">
        <v>117</v>
      </c>
    </row>
    <row r="39" spans="1:30" s="40" customFormat="1" ht="16.350000000000001" customHeight="1" x14ac:dyDescent="0.5">
      <c r="A39" s="120">
        <v>33</v>
      </c>
      <c r="B39" s="577">
        <v>43111</v>
      </c>
      <c r="C39" s="163" t="s">
        <v>75</v>
      </c>
      <c r="D39" s="164" t="s">
        <v>532</v>
      </c>
      <c r="E39" s="165" t="s">
        <v>533</v>
      </c>
      <c r="F39" s="168" t="s">
        <v>15</v>
      </c>
      <c r="G39" s="340"/>
      <c r="H39" s="280"/>
      <c r="I39" s="80"/>
      <c r="J39" s="80"/>
      <c r="K39" s="80"/>
      <c r="L39" s="80"/>
      <c r="M39" s="80"/>
      <c r="N39" s="80"/>
      <c r="O39" s="80"/>
      <c r="P39" s="71"/>
      <c r="Q39" s="71"/>
      <c r="R39" s="71"/>
      <c r="S39" s="71"/>
      <c r="T39" s="71"/>
      <c r="U39" s="71"/>
      <c r="V39" s="71"/>
      <c r="W39" s="71"/>
      <c r="X39" s="245"/>
      <c r="Y39" s="73"/>
      <c r="AA39" s="229">
        <v>1840801121931</v>
      </c>
      <c r="AB39" s="230" t="s">
        <v>117</v>
      </c>
    </row>
    <row r="40" spans="1:30" s="40" customFormat="1" ht="16.350000000000001" customHeight="1" x14ac:dyDescent="0.5">
      <c r="A40" s="120">
        <v>34</v>
      </c>
      <c r="B40" s="577">
        <v>43150</v>
      </c>
      <c r="C40" s="163" t="s">
        <v>75</v>
      </c>
      <c r="D40" s="164" t="s">
        <v>534</v>
      </c>
      <c r="E40" s="165" t="s">
        <v>535</v>
      </c>
      <c r="F40" s="604" t="s">
        <v>16</v>
      </c>
      <c r="G40" s="438"/>
      <c r="H40" s="280"/>
      <c r="I40" s="80"/>
      <c r="J40" s="80"/>
      <c r="K40" s="80"/>
      <c r="L40" s="80"/>
      <c r="M40" s="80"/>
      <c r="N40" s="80"/>
      <c r="O40" s="80"/>
      <c r="P40" s="71"/>
      <c r="Q40" s="71"/>
      <c r="R40" s="71"/>
      <c r="S40" s="71"/>
      <c r="T40" s="71"/>
      <c r="U40" s="71"/>
      <c r="V40" s="71"/>
      <c r="W40" s="71"/>
      <c r="X40" s="245"/>
      <c r="Y40" s="73"/>
      <c r="AA40" s="229">
        <v>1849902122621</v>
      </c>
      <c r="AB40" s="230" t="s">
        <v>117</v>
      </c>
    </row>
    <row r="41" spans="1:30" s="40" customFormat="1" ht="16.350000000000001" customHeight="1" x14ac:dyDescent="0.5">
      <c r="A41" s="246">
        <v>35</v>
      </c>
      <c r="B41" s="569">
        <v>43152</v>
      </c>
      <c r="C41" s="598" t="s">
        <v>75</v>
      </c>
      <c r="D41" s="602" t="s">
        <v>1076</v>
      </c>
      <c r="E41" s="600" t="s">
        <v>354</v>
      </c>
      <c r="F41" s="153" t="s">
        <v>17</v>
      </c>
      <c r="G41" s="364"/>
      <c r="H41" s="365"/>
      <c r="I41" s="366"/>
      <c r="J41" s="366"/>
      <c r="K41" s="366"/>
      <c r="L41" s="366"/>
      <c r="M41" s="366"/>
      <c r="N41" s="366"/>
      <c r="O41" s="366"/>
      <c r="P41" s="367"/>
      <c r="Q41" s="367"/>
      <c r="R41" s="367"/>
      <c r="S41" s="367"/>
      <c r="T41" s="367"/>
      <c r="U41" s="367"/>
      <c r="V41" s="367"/>
      <c r="W41" s="367"/>
      <c r="X41" s="368"/>
      <c r="Y41" s="271"/>
      <c r="AA41" s="229">
        <v>1849902108815</v>
      </c>
      <c r="AB41" s="230" t="s">
        <v>117</v>
      </c>
    </row>
    <row r="42" spans="1:30" s="40" customFormat="1" ht="16.350000000000001" customHeight="1" x14ac:dyDescent="0.5">
      <c r="A42" s="257">
        <v>36</v>
      </c>
      <c r="B42" s="571">
        <v>43171</v>
      </c>
      <c r="C42" s="155" t="s">
        <v>75</v>
      </c>
      <c r="D42" s="156" t="s">
        <v>965</v>
      </c>
      <c r="E42" s="157" t="s">
        <v>966</v>
      </c>
      <c r="F42" s="215" t="s">
        <v>16</v>
      </c>
      <c r="G42" s="338"/>
      <c r="H42" s="274"/>
      <c r="I42" s="275"/>
      <c r="J42" s="275"/>
      <c r="K42" s="275"/>
      <c r="L42" s="275"/>
      <c r="M42" s="275"/>
      <c r="N42" s="275"/>
      <c r="O42" s="275"/>
      <c r="P42" s="276"/>
      <c r="Q42" s="276"/>
      <c r="R42" s="276"/>
      <c r="S42" s="276"/>
      <c r="T42" s="276"/>
      <c r="U42" s="276"/>
      <c r="V42" s="276"/>
      <c r="W42" s="276"/>
      <c r="X42" s="277"/>
      <c r="Y42" s="58"/>
      <c r="AA42" s="229">
        <v>1849902121226</v>
      </c>
      <c r="AB42" s="230" t="s">
        <v>117</v>
      </c>
    </row>
    <row r="43" spans="1:30" s="40" customFormat="1" ht="16.350000000000001" customHeight="1" x14ac:dyDescent="0.5">
      <c r="A43" s="120">
        <v>37</v>
      </c>
      <c r="B43" s="360">
        <v>44491</v>
      </c>
      <c r="C43" s="302" t="s">
        <v>75</v>
      </c>
      <c r="D43" s="303" t="s">
        <v>536</v>
      </c>
      <c r="E43" s="304" t="s">
        <v>537</v>
      </c>
      <c r="F43" s="755" t="s">
        <v>13</v>
      </c>
      <c r="G43" s="621"/>
      <c r="H43" s="622"/>
      <c r="I43" s="617"/>
      <c r="J43" s="617"/>
      <c r="K43" s="617"/>
      <c r="L43" s="617"/>
      <c r="M43" s="617"/>
      <c r="N43" s="617"/>
      <c r="O43" s="617"/>
      <c r="P43" s="618"/>
      <c r="Q43" s="618"/>
      <c r="R43" s="618"/>
      <c r="S43" s="618"/>
      <c r="T43" s="618"/>
      <c r="U43" s="618"/>
      <c r="V43" s="618"/>
      <c r="W43" s="618"/>
      <c r="X43" s="616"/>
      <c r="Y43" s="619"/>
      <c r="Z43" s="287"/>
      <c r="AA43" s="286">
        <v>1909803432842</v>
      </c>
      <c r="AB43" s="287" t="s">
        <v>546</v>
      </c>
    </row>
    <row r="44" spans="1:30" s="40" customFormat="1" ht="16.350000000000001" customHeight="1" x14ac:dyDescent="0.5">
      <c r="A44" s="359">
        <v>38</v>
      </c>
      <c r="B44" s="281">
        <v>45041</v>
      </c>
      <c r="C44" s="439" t="s">
        <v>75</v>
      </c>
      <c r="D44" s="440" t="s">
        <v>538</v>
      </c>
      <c r="E44" s="441" t="s">
        <v>539</v>
      </c>
      <c r="F44" s="359" t="s">
        <v>14</v>
      </c>
      <c r="G44" s="662"/>
      <c r="H44" s="663"/>
      <c r="I44" s="664"/>
      <c r="J44" s="664"/>
      <c r="K44" s="664"/>
      <c r="L44" s="664"/>
      <c r="M44" s="664"/>
      <c r="N44" s="664"/>
      <c r="O44" s="664"/>
      <c r="P44" s="665"/>
      <c r="Q44" s="665"/>
      <c r="R44" s="665"/>
      <c r="S44" s="665"/>
      <c r="T44" s="665"/>
      <c r="U44" s="665"/>
      <c r="V44" s="665"/>
      <c r="W44" s="665"/>
      <c r="X44" s="666"/>
      <c r="Y44" s="667"/>
      <c r="Z44" s="287"/>
      <c r="AA44" s="286">
        <v>1809902577998</v>
      </c>
      <c r="AB44" s="287" t="s">
        <v>547</v>
      </c>
    </row>
    <row r="45" spans="1:30" s="40" customFormat="1" ht="16.350000000000001" customHeight="1" x14ac:dyDescent="0.5">
      <c r="A45" s="359">
        <v>39</v>
      </c>
      <c r="B45" s="281">
        <v>45042</v>
      </c>
      <c r="C45" s="282" t="s">
        <v>75</v>
      </c>
      <c r="D45" s="283" t="s">
        <v>540</v>
      </c>
      <c r="E45" s="284" t="s">
        <v>541</v>
      </c>
      <c r="F45" s="410" t="s">
        <v>15</v>
      </c>
      <c r="G45" s="621"/>
      <c r="H45" s="622"/>
      <c r="I45" s="617"/>
      <c r="J45" s="617"/>
      <c r="K45" s="617"/>
      <c r="L45" s="617"/>
      <c r="M45" s="617"/>
      <c r="N45" s="617"/>
      <c r="O45" s="617"/>
      <c r="P45" s="618"/>
      <c r="Q45" s="618"/>
      <c r="R45" s="618"/>
      <c r="S45" s="618"/>
      <c r="T45" s="618"/>
      <c r="U45" s="618"/>
      <c r="V45" s="618"/>
      <c r="W45" s="618"/>
      <c r="X45" s="616"/>
      <c r="Y45" s="619" t="s">
        <v>1072</v>
      </c>
      <c r="Z45" s="287"/>
      <c r="AA45" s="286">
        <v>1849300116526</v>
      </c>
      <c r="AB45" s="287" t="s">
        <v>473</v>
      </c>
    </row>
    <row r="46" spans="1:30" s="40" customFormat="1" ht="16.350000000000001" customHeight="1" x14ac:dyDescent="0.5">
      <c r="A46" s="347">
        <v>40</v>
      </c>
      <c r="B46" s="288">
        <v>45043</v>
      </c>
      <c r="C46" s="289" t="s">
        <v>75</v>
      </c>
      <c r="D46" s="290" t="s">
        <v>542</v>
      </c>
      <c r="E46" s="291" t="s">
        <v>543</v>
      </c>
      <c r="F46" s="347" t="s">
        <v>16</v>
      </c>
      <c r="G46" s="608"/>
      <c r="H46" s="609"/>
      <c r="I46" s="610"/>
      <c r="J46" s="610"/>
      <c r="K46" s="610"/>
      <c r="L46" s="610"/>
      <c r="M46" s="610"/>
      <c r="N46" s="610"/>
      <c r="O46" s="610"/>
      <c r="P46" s="611"/>
      <c r="Q46" s="611"/>
      <c r="R46" s="611"/>
      <c r="S46" s="611"/>
      <c r="T46" s="611"/>
      <c r="U46" s="611"/>
      <c r="V46" s="611"/>
      <c r="W46" s="611"/>
      <c r="X46" s="612"/>
      <c r="Y46" s="631"/>
      <c r="Z46" s="287"/>
      <c r="AA46" s="286">
        <v>1839902135227</v>
      </c>
      <c r="AB46" s="287" t="s">
        <v>548</v>
      </c>
      <c r="AD46" s="192" t="s">
        <v>1071</v>
      </c>
    </row>
    <row r="47" spans="1:30" s="40" customFormat="1" ht="6" customHeight="1" x14ac:dyDescent="0.5">
      <c r="A47" s="180"/>
      <c r="B47" s="376"/>
      <c r="C47" s="180"/>
      <c r="D47" s="181"/>
      <c r="E47" s="17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19"/>
      <c r="Y47" s="320"/>
      <c r="AA47" s="206"/>
    </row>
    <row r="48" spans="1:30" s="40" customFormat="1" ht="16.350000000000001" customHeight="1" x14ac:dyDescent="0.5">
      <c r="A48" s="178"/>
      <c r="B48" s="182" t="s">
        <v>24</v>
      </c>
      <c r="C48" s="180"/>
      <c r="E48" s="180">
        <f>I48+O48</f>
        <v>40</v>
      </c>
      <c r="F48" s="181" t="s">
        <v>6</v>
      </c>
      <c r="G48" s="182" t="s">
        <v>11</v>
      </c>
      <c r="H48" s="182"/>
      <c r="I48" s="180">
        <f>COUNTIF($C$7:$C$46,"ช")</f>
        <v>21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19</v>
      </c>
      <c r="P48" s="178"/>
      <c r="Q48" s="183" t="s">
        <v>8</v>
      </c>
      <c r="X48" s="178"/>
      <c r="Y48" s="178"/>
      <c r="AA48" s="206"/>
    </row>
    <row r="49" spans="1:27" s="40" customFormat="1" ht="17.100000000000001" hidden="1" customHeight="1" x14ac:dyDescent="0.5">
      <c r="A49" s="184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AA49" s="206"/>
    </row>
    <row r="50" spans="1:27" ht="15" hidden="1" customHeight="1" x14ac:dyDescent="0.5">
      <c r="A50" s="184"/>
      <c r="B50" s="429"/>
      <c r="D50" s="111" t="s">
        <v>13</v>
      </c>
      <c r="E50" s="111">
        <f>COUNTIF($F$7:$F$46,"แดง")</f>
        <v>8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spans="1:27" ht="15" hidden="1" customHeight="1" x14ac:dyDescent="0.5">
      <c r="A51" s="184"/>
      <c r="B51" s="429"/>
      <c r="D51" s="111" t="s">
        <v>14</v>
      </c>
      <c r="E51" s="111">
        <f>COUNTIF($F$7:$F$46,"เหลือง")</f>
        <v>8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spans="1:27" ht="15" hidden="1" customHeight="1" x14ac:dyDescent="0.5">
      <c r="A52" s="184"/>
      <c r="B52" s="429"/>
      <c r="D52" s="111" t="s">
        <v>15</v>
      </c>
      <c r="E52" s="111">
        <f>COUNTIF($F$7:$F$46,"น้ำเงิน")</f>
        <v>8</v>
      </c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spans="1:27" ht="15" hidden="1" customHeight="1" x14ac:dyDescent="0.5">
      <c r="A53" s="184"/>
      <c r="B53" s="429"/>
      <c r="D53" s="111" t="s">
        <v>16</v>
      </c>
      <c r="E53" s="111">
        <f>COUNTIF($F$7:$F$46,"ม่วง")</f>
        <v>9</v>
      </c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spans="1:27" ht="15" hidden="1" customHeight="1" x14ac:dyDescent="0.5">
      <c r="A54" s="184"/>
      <c r="B54" s="429"/>
      <c r="D54" s="111" t="s">
        <v>17</v>
      </c>
      <c r="E54" s="111">
        <f>COUNTIF($F$7:$F$46,"ฟ้า")</f>
        <v>7</v>
      </c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spans="1:27" ht="15" hidden="1" customHeight="1" x14ac:dyDescent="0.5">
      <c r="A55" s="184"/>
      <c r="B55" s="429"/>
      <c r="D55" s="430" t="s">
        <v>5</v>
      </c>
      <c r="E55" s="430">
        <f>SUM(E50:E54)</f>
        <v>40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8" spans="1:27" ht="15" customHeight="1" x14ac:dyDescent="0.5">
      <c r="C58" s="442"/>
      <c r="D58" s="40"/>
      <c r="E58" s="40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58"/>
  <sheetViews>
    <sheetView zoomScale="150" zoomScaleNormal="150" workbookViewId="0">
      <selection activeCell="D46" sqref="D46"/>
    </sheetView>
  </sheetViews>
  <sheetFormatPr defaultColWidth="9.140625" defaultRowHeight="15" customHeight="1" x14ac:dyDescent="0.5"/>
  <cols>
    <col min="1" max="1" width="5.140625" style="25" customWidth="1"/>
    <col min="2" max="2" width="9.85546875" style="327" customWidth="1"/>
    <col min="3" max="3" width="3.140625" style="328" customWidth="1"/>
    <col min="4" max="4" width="9.42578125" style="195" customWidth="1"/>
    <col min="5" max="5" width="11" style="195" customWidth="1"/>
    <col min="6" max="6" width="5.140625" style="25" customWidth="1"/>
    <col min="7" max="25" width="3" style="25" customWidth="1"/>
    <col min="26" max="26" width="2.42578125" style="25" hidden="1" customWidth="1"/>
    <col min="27" max="27" width="22" style="198" hidden="1" customWidth="1"/>
    <col min="28" max="28" width="36.5703125" style="25" hidden="1" customWidth="1"/>
    <col min="29" max="16384" width="9.140625" style="25"/>
  </cols>
  <sheetData>
    <row r="1" spans="1:28" ht="18" customHeight="1" x14ac:dyDescent="0.5">
      <c r="B1" s="196" t="s">
        <v>59</v>
      </c>
      <c r="C1" s="197"/>
      <c r="D1" s="28"/>
      <c r="E1" s="29" t="str">
        <f>'4-1'!E1</f>
        <v xml:space="preserve">      ภาคเรียนที่ 2  ปีการศึกษา 2568</v>
      </c>
      <c r="M1" s="25" t="s">
        <v>25</v>
      </c>
      <c r="R1" s="25" t="str">
        <f>'ยอด ม.4'!B18</f>
        <v xml:space="preserve">นางปัทมา  ทองถึง  </v>
      </c>
    </row>
    <row r="2" spans="1:28" ht="18" customHeight="1" x14ac:dyDescent="0.5">
      <c r="B2" s="199" t="s">
        <v>49</v>
      </c>
      <c r="C2" s="197"/>
      <c r="D2" s="28"/>
      <c r="E2" s="29" t="s">
        <v>63</v>
      </c>
      <c r="M2" s="25" t="s">
        <v>50</v>
      </c>
      <c r="R2" s="25" t="str">
        <f>'ยอด ม.4'!B19</f>
        <v>นายทรงพล  คล้ายเพชร</v>
      </c>
    </row>
    <row r="3" spans="1:28" s="35" customFormat="1" ht="17.25" customHeight="1" x14ac:dyDescent="0.5">
      <c r="A3" s="31" t="s">
        <v>27</v>
      </c>
      <c r="B3" s="25"/>
      <c r="C3" s="25"/>
      <c r="D3" s="25"/>
      <c r="E3" s="25"/>
      <c r="F3" s="31"/>
      <c r="G3" s="31"/>
      <c r="H3" s="31"/>
      <c r="I3" s="31"/>
      <c r="J3" s="31"/>
      <c r="K3" s="25"/>
      <c r="L3" s="25"/>
      <c r="M3" s="25"/>
      <c r="N3" s="31"/>
      <c r="S3" s="25"/>
      <c r="T3" s="25"/>
      <c r="U3" s="25"/>
      <c r="V3" s="25"/>
      <c r="W3" s="25"/>
      <c r="X3" s="25"/>
      <c r="Y3" s="25"/>
      <c r="AA3" s="198"/>
    </row>
    <row r="4" spans="1:28" s="35" customFormat="1" ht="17.25" customHeight="1" x14ac:dyDescent="0.5">
      <c r="A4" s="25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25"/>
      <c r="L4" s="25"/>
      <c r="M4" s="25"/>
      <c r="N4" s="31"/>
      <c r="S4" s="31"/>
      <c r="T4" s="36"/>
      <c r="U4" s="25"/>
      <c r="V4" s="36" t="s">
        <v>52</v>
      </c>
      <c r="W4" s="824">
        <f>'ยอด ม.4'!F18</f>
        <v>725</v>
      </c>
      <c r="X4" s="824"/>
      <c r="Y4" s="824"/>
      <c r="AA4" s="198"/>
    </row>
    <row r="5" spans="1:28" s="40" customFormat="1" ht="18" customHeight="1" x14ac:dyDescent="0.5">
      <c r="A5" s="802" t="s">
        <v>0</v>
      </c>
      <c r="B5" s="804" t="s">
        <v>1</v>
      </c>
      <c r="C5" s="806" t="s">
        <v>2</v>
      </c>
      <c r="D5" s="808" t="s">
        <v>9</v>
      </c>
      <c r="E5" s="810" t="s">
        <v>4</v>
      </c>
      <c r="F5" s="822" t="s">
        <v>3</v>
      </c>
      <c r="G5" s="201"/>
      <c r="H5" s="202"/>
      <c r="I5" s="202"/>
      <c r="J5" s="202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4"/>
      <c r="W5" s="443"/>
      <c r="X5" s="443"/>
      <c r="Y5" s="205"/>
      <c r="AA5" s="206"/>
    </row>
    <row r="6" spans="1:28" s="40" customFormat="1" ht="18" customHeight="1" x14ac:dyDescent="0.5">
      <c r="A6" s="803"/>
      <c r="B6" s="805"/>
      <c r="C6" s="807"/>
      <c r="D6" s="809"/>
      <c r="E6" s="811"/>
      <c r="F6" s="823"/>
      <c r="G6" s="207"/>
      <c r="H6" s="208"/>
      <c r="I6" s="208"/>
      <c r="J6" s="208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10"/>
      <c r="W6" s="444"/>
      <c r="X6" s="444"/>
      <c r="Y6" s="211"/>
      <c r="AA6" s="212" t="s">
        <v>114</v>
      </c>
      <c r="AB6" s="213" t="s">
        <v>115</v>
      </c>
    </row>
    <row r="7" spans="1:28" s="40" customFormat="1" ht="15.75" customHeight="1" x14ac:dyDescent="0.5">
      <c r="A7" s="257">
        <v>1</v>
      </c>
      <c r="B7" s="154">
        <v>42755</v>
      </c>
      <c r="C7" s="155" t="s">
        <v>83</v>
      </c>
      <c r="D7" s="156" t="s">
        <v>549</v>
      </c>
      <c r="E7" s="157" t="s">
        <v>550</v>
      </c>
      <c r="F7" s="668" t="s">
        <v>13</v>
      </c>
      <c r="G7" s="338"/>
      <c r="H7" s="274"/>
      <c r="I7" s="275"/>
      <c r="J7" s="275"/>
      <c r="K7" s="275"/>
      <c r="L7" s="275"/>
      <c r="M7" s="275"/>
      <c r="N7" s="276"/>
      <c r="O7" s="276"/>
      <c r="P7" s="276"/>
      <c r="Q7" s="276"/>
      <c r="R7" s="276"/>
      <c r="S7" s="276"/>
      <c r="T7" s="276"/>
      <c r="U7" s="276"/>
      <c r="V7" s="277"/>
      <c r="W7" s="445"/>
      <c r="X7" s="445"/>
      <c r="Y7" s="58"/>
      <c r="AA7" s="229">
        <v>1849902084541</v>
      </c>
      <c r="AB7" s="230" t="s">
        <v>117</v>
      </c>
    </row>
    <row r="8" spans="1:28" s="40" customFormat="1" ht="16.350000000000001" customHeight="1" x14ac:dyDescent="0.5">
      <c r="A8" s="120">
        <v>2</v>
      </c>
      <c r="B8" s="162">
        <v>42789</v>
      </c>
      <c r="C8" s="163" t="s">
        <v>83</v>
      </c>
      <c r="D8" s="164" t="s">
        <v>551</v>
      </c>
      <c r="E8" s="165" t="s">
        <v>552</v>
      </c>
      <c r="F8" s="669" t="s">
        <v>14</v>
      </c>
      <c r="G8" s="345"/>
      <c r="H8" s="244"/>
      <c r="I8" s="245"/>
      <c r="J8" s="80"/>
      <c r="K8" s="80"/>
      <c r="L8" s="80"/>
      <c r="M8" s="80"/>
      <c r="N8" s="71"/>
      <c r="O8" s="71"/>
      <c r="P8" s="71"/>
      <c r="Q8" s="71"/>
      <c r="R8" s="71"/>
      <c r="S8" s="71"/>
      <c r="T8" s="71"/>
      <c r="U8" s="71"/>
      <c r="V8" s="245"/>
      <c r="W8" s="446"/>
      <c r="X8" s="446"/>
      <c r="Y8" s="73"/>
      <c r="AA8" s="229">
        <v>1849902134689</v>
      </c>
      <c r="AB8" s="230" t="s">
        <v>117</v>
      </c>
    </row>
    <row r="9" spans="1:28" s="40" customFormat="1" ht="16.350000000000001" customHeight="1" x14ac:dyDescent="0.5">
      <c r="A9" s="120">
        <v>3</v>
      </c>
      <c r="B9" s="162">
        <v>42825</v>
      </c>
      <c r="C9" s="163" t="s">
        <v>83</v>
      </c>
      <c r="D9" s="164" t="s">
        <v>1078</v>
      </c>
      <c r="E9" s="165" t="s">
        <v>553</v>
      </c>
      <c r="F9" s="670" t="s">
        <v>15</v>
      </c>
      <c r="G9" s="340"/>
      <c r="H9" s="280"/>
      <c r="I9" s="80"/>
      <c r="J9" s="280"/>
      <c r="K9" s="80"/>
      <c r="L9" s="80"/>
      <c r="M9" s="80"/>
      <c r="N9" s="71"/>
      <c r="O9" s="71"/>
      <c r="P9" s="71"/>
      <c r="Q9" s="71"/>
      <c r="R9" s="71"/>
      <c r="S9" s="71"/>
      <c r="T9" s="71"/>
      <c r="U9" s="71"/>
      <c r="V9" s="245"/>
      <c r="W9" s="446"/>
      <c r="X9" s="446"/>
      <c r="Y9" s="73"/>
      <c r="AA9" s="229">
        <v>1849902115005</v>
      </c>
      <c r="AB9" s="230" t="s">
        <v>117</v>
      </c>
    </row>
    <row r="10" spans="1:28" s="40" customFormat="1" ht="16.350000000000001" customHeight="1" x14ac:dyDescent="0.5">
      <c r="A10" s="120">
        <v>4</v>
      </c>
      <c r="B10" s="162">
        <v>42830</v>
      </c>
      <c r="C10" s="163" t="s">
        <v>83</v>
      </c>
      <c r="D10" s="164" t="s">
        <v>554</v>
      </c>
      <c r="E10" s="165" t="s">
        <v>555</v>
      </c>
      <c r="F10" s="669" t="s">
        <v>16</v>
      </c>
      <c r="G10" s="345"/>
      <c r="H10" s="244"/>
      <c r="I10" s="245"/>
      <c r="J10" s="80"/>
      <c r="K10" s="80"/>
      <c r="L10" s="80"/>
      <c r="M10" s="80"/>
      <c r="N10" s="71"/>
      <c r="O10" s="71"/>
      <c r="P10" s="71"/>
      <c r="Q10" s="71"/>
      <c r="R10" s="71"/>
      <c r="S10" s="71"/>
      <c r="T10" s="71"/>
      <c r="U10" s="71"/>
      <c r="V10" s="245"/>
      <c r="W10" s="446"/>
      <c r="X10" s="446"/>
      <c r="Y10" s="73"/>
      <c r="AA10" s="229">
        <v>1849902094873</v>
      </c>
      <c r="AB10" s="230" t="s">
        <v>117</v>
      </c>
    </row>
    <row r="11" spans="1:28" s="40" customFormat="1" ht="16.350000000000001" customHeight="1" x14ac:dyDescent="0.5">
      <c r="A11" s="246">
        <v>5</v>
      </c>
      <c r="B11" s="147">
        <v>42860</v>
      </c>
      <c r="C11" s="148" t="s">
        <v>83</v>
      </c>
      <c r="D11" s="149" t="s">
        <v>556</v>
      </c>
      <c r="E11" s="150" t="s">
        <v>557</v>
      </c>
      <c r="F11" s="671" t="s">
        <v>17</v>
      </c>
      <c r="G11" s="342"/>
      <c r="H11" s="292"/>
      <c r="I11" s="101"/>
      <c r="J11" s="101"/>
      <c r="K11" s="101"/>
      <c r="L11" s="101"/>
      <c r="M11" s="101"/>
      <c r="N11" s="102"/>
      <c r="O11" s="102"/>
      <c r="P11" s="102"/>
      <c r="Q11" s="102"/>
      <c r="R11" s="102"/>
      <c r="S11" s="102"/>
      <c r="T11" s="102"/>
      <c r="U11" s="102"/>
      <c r="V11" s="270"/>
      <c r="W11" s="447"/>
      <c r="X11" s="447"/>
      <c r="Y11" s="271"/>
      <c r="AA11" s="229">
        <v>1849902125213</v>
      </c>
      <c r="AB11" s="230" t="s">
        <v>117</v>
      </c>
    </row>
    <row r="12" spans="1:28" s="40" customFormat="1" ht="16.350000000000001" customHeight="1" x14ac:dyDescent="0.5">
      <c r="A12" s="257">
        <v>6</v>
      </c>
      <c r="B12" s="154">
        <v>42866</v>
      </c>
      <c r="C12" s="155" t="s">
        <v>83</v>
      </c>
      <c r="D12" s="156" t="s">
        <v>558</v>
      </c>
      <c r="E12" s="157" t="s">
        <v>559</v>
      </c>
      <c r="F12" s="668" t="s">
        <v>13</v>
      </c>
      <c r="G12" s="338"/>
      <c r="H12" s="274"/>
      <c r="I12" s="275"/>
      <c r="J12" s="275"/>
      <c r="K12" s="275"/>
      <c r="L12" s="275"/>
      <c r="M12" s="275"/>
      <c r="N12" s="276"/>
      <c r="O12" s="276"/>
      <c r="P12" s="276"/>
      <c r="Q12" s="276"/>
      <c r="R12" s="276"/>
      <c r="S12" s="276"/>
      <c r="T12" s="276"/>
      <c r="U12" s="276"/>
      <c r="V12" s="277"/>
      <c r="W12" s="445"/>
      <c r="X12" s="445"/>
      <c r="Y12" s="58"/>
      <c r="AA12" s="229">
        <v>1849902117865</v>
      </c>
      <c r="AB12" s="230" t="s">
        <v>117</v>
      </c>
    </row>
    <row r="13" spans="1:28" s="40" customFormat="1" ht="16.350000000000001" customHeight="1" x14ac:dyDescent="0.5">
      <c r="A13" s="120">
        <v>7</v>
      </c>
      <c r="B13" s="231">
        <v>42907</v>
      </c>
      <c r="C13" s="232" t="s">
        <v>83</v>
      </c>
      <c r="D13" s="233" t="s">
        <v>560</v>
      </c>
      <c r="E13" s="234" t="s">
        <v>561</v>
      </c>
      <c r="F13" s="669" t="s">
        <v>14</v>
      </c>
      <c r="G13" s="448"/>
      <c r="H13" s="449"/>
      <c r="I13" s="265"/>
      <c r="J13" s="265"/>
      <c r="K13" s="265"/>
      <c r="L13" s="265"/>
      <c r="M13" s="265"/>
      <c r="N13" s="266"/>
      <c r="O13" s="266"/>
      <c r="P13" s="266"/>
      <c r="Q13" s="266"/>
      <c r="R13" s="266"/>
      <c r="S13" s="266"/>
      <c r="T13" s="266"/>
      <c r="U13" s="266"/>
      <c r="V13" s="264"/>
      <c r="W13" s="450"/>
      <c r="X13" s="450"/>
      <c r="Y13" s="267"/>
      <c r="AA13" s="229">
        <v>1849902150951</v>
      </c>
      <c r="AB13" s="230" t="s">
        <v>117</v>
      </c>
    </row>
    <row r="14" spans="1:28" s="40" customFormat="1" ht="16.350000000000001" customHeight="1" x14ac:dyDescent="0.5">
      <c r="A14" s="120">
        <v>8</v>
      </c>
      <c r="B14" s="162">
        <v>42947</v>
      </c>
      <c r="C14" s="163" t="s">
        <v>83</v>
      </c>
      <c r="D14" s="164" t="s">
        <v>417</v>
      </c>
      <c r="E14" s="165" t="s">
        <v>562</v>
      </c>
      <c r="F14" s="670" t="s">
        <v>15</v>
      </c>
      <c r="G14" s="437"/>
      <c r="H14" s="312"/>
      <c r="I14" s="80"/>
      <c r="J14" s="245"/>
      <c r="K14" s="245"/>
      <c r="L14" s="245"/>
      <c r="M14" s="245"/>
      <c r="N14" s="71"/>
      <c r="O14" s="71"/>
      <c r="P14" s="71"/>
      <c r="Q14" s="71"/>
      <c r="R14" s="71"/>
      <c r="S14" s="71"/>
      <c r="T14" s="71"/>
      <c r="U14" s="71"/>
      <c r="V14" s="245"/>
      <c r="W14" s="446"/>
      <c r="X14" s="446"/>
      <c r="Y14" s="73"/>
      <c r="AA14" s="229">
        <v>1849902100253</v>
      </c>
      <c r="AB14" s="230" t="s">
        <v>117</v>
      </c>
    </row>
    <row r="15" spans="1:28" s="40" customFormat="1" ht="16.350000000000001" customHeight="1" x14ac:dyDescent="0.5">
      <c r="A15" s="120">
        <v>9</v>
      </c>
      <c r="B15" s="162">
        <v>42950</v>
      </c>
      <c r="C15" s="163" t="s">
        <v>83</v>
      </c>
      <c r="D15" s="164" t="s">
        <v>563</v>
      </c>
      <c r="E15" s="165" t="s">
        <v>564</v>
      </c>
      <c r="F15" s="669" t="s">
        <v>16</v>
      </c>
      <c r="G15" s="340"/>
      <c r="H15" s="280"/>
      <c r="I15" s="80"/>
      <c r="J15" s="80"/>
      <c r="K15" s="80"/>
      <c r="L15" s="80"/>
      <c r="M15" s="80"/>
      <c r="N15" s="71"/>
      <c r="O15" s="71"/>
      <c r="P15" s="71"/>
      <c r="Q15" s="71"/>
      <c r="R15" s="71"/>
      <c r="S15" s="71"/>
      <c r="T15" s="71"/>
      <c r="U15" s="71"/>
      <c r="V15" s="245"/>
      <c r="W15" s="446"/>
      <c r="X15" s="446"/>
      <c r="Y15" s="73"/>
      <c r="AA15" s="229">
        <v>1849902140221</v>
      </c>
      <c r="AB15" s="230" t="s">
        <v>117</v>
      </c>
    </row>
    <row r="16" spans="1:28" s="40" customFormat="1" ht="16.5" customHeight="1" x14ac:dyDescent="0.5">
      <c r="A16" s="246">
        <v>10</v>
      </c>
      <c r="B16" s="579">
        <v>42986</v>
      </c>
      <c r="C16" s="148" t="s">
        <v>83</v>
      </c>
      <c r="D16" s="149" t="s">
        <v>565</v>
      </c>
      <c r="E16" s="150" t="s">
        <v>566</v>
      </c>
      <c r="F16" s="671" t="s">
        <v>17</v>
      </c>
      <c r="G16" s="451"/>
      <c r="H16" s="386"/>
      <c r="I16" s="452"/>
      <c r="J16" s="452"/>
      <c r="K16" s="270"/>
      <c r="L16" s="270"/>
      <c r="M16" s="270"/>
      <c r="N16" s="102"/>
      <c r="O16" s="102"/>
      <c r="P16" s="102"/>
      <c r="Q16" s="102"/>
      <c r="R16" s="102"/>
      <c r="S16" s="102"/>
      <c r="T16" s="102"/>
      <c r="U16" s="102"/>
      <c r="V16" s="270"/>
      <c r="W16" s="447"/>
      <c r="X16" s="447"/>
      <c r="Y16" s="271"/>
      <c r="AA16" s="229">
        <v>1849902098747</v>
      </c>
      <c r="AB16" s="230" t="s">
        <v>117</v>
      </c>
    </row>
    <row r="17" spans="1:30" s="40" customFormat="1" ht="16.350000000000001" customHeight="1" x14ac:dyDescent="0.5">
      <c r="A17" s="257">
        <v>11</v>
      </c>
      <c r="B17" s="154">
        <v>43005</v>
      </c>
      <c r="C17" s="155" t="s">
        <v>83</v>
      </c>
      <c r="D17" s="156" t="s">
        <v>916</v>
      </c>
      <c r="E17" s="157" t="s">
        <v>917</v>
      </c>
      <c r="F17" s="668" t="s">
        <v>13</v>
      </c>
      <c r="G17" s="338"/>
      <c r="H17" s="274"/>
      <c r="I17" s="275"/>
      <c r="J17" s="275"/>
      <c r="K17" s="275"/>
      <c r="L17" s="275"/>
      <c r="M17" s="275"/>
      <c r="N17" s="276"/>
      <c r="O17" s="276"/>
      <c r="P17" s="276"/>
      <c r="Q17" s="276"/>
      <c r="R17" s="276"/>
      <c r="S17" s="276"/>
      <c r="T17" s="276"/>
      <c r="U17" s="276"/>
      <c r="V17" s="277"/>
      <c r="W17" s="445"/>
      <c r="X17" s="445"/>
      <c r="Y17" s="58"/>
      <c r="AA17" s="229">
        <v>1849701140169</v>
      </c>
      <c r="AB17" s="230" t="s">
        <v>117</v>
      </c>
      <c r="AD17" s="40" t="s">
        <v>1087</v>
      </c>
    </row>
    <row r="18" spans="1:30" s="40" customFormat="1" ht="16.350000000000001" customHeight="1" x14ac:dyDescent="0.5">
      <c r="A18" s="120">
        <v>12</v>
      </c>
      <c r="B18" s="162">
        <v>43085</v>
      </c>
      <c r="C18" s="163" t="s">
        <v>83</v>
      </c>
      <c r="D18" s="313" t="s">
        <v>567</v>
      </c>
      <c r="E18" s="165" t="s">
        <v>568</v>
      </c>
      <c r="F18" s="669" t="s">
        <v>13</v>
      </c>
      <c r="G18" s="340"/>
      <c r="H18" s="280"/>
      <c r="I18" s="80"/>
      <c r="J18" s="80"/>
      <c r="K18" s="80"/>
      <c r="L18" s="80"/>
      <c r="M18" s="80"/>
      <c r="N18" s="71"/>
      <c r="O18" s="71"/>
      <c r="P18" s="71"/>
      <c r="Q18" s="71"/>
      <c r="R18" s="71"/>
      <c r="S18" s="71"/>
      <c r="T18" s="71"/>
      <c r="U18" s="71"/>
      <c r="V18" s="245"/>
      <c r="W18" s="446"/>
      <c r="X18" s="446"/>
      <c r="Y18" s="73"/>
      <c r="AA18" s="229">
        <v>1849902057111</v>
      </c>
      <c r="AB18" s="230" t="s">
        <v>117</v>
      </c>
    </row>
    <row r="19" spans="1:30" s="40" customFormat="1" ht="16.350000000000001" customHeight="1" x14ac:dyDescent="0.5">
      <c r="A19" s="120">
        <v>13</v>
      </c>
      <c r="B19" s="162">
        <v>43118</v>
      </c>
      <c r="C19" s="163" t="s">
        <v>83</v>
      </c>
      <c r="D19" s="164" t="s">
        <v>190</v>
      </c>
      <c r="E19" s="165" t="s">
        <v>569</v>
      </c>
      <c r="F19" s="670" t="s">
        <v>14</v>
      </c>
      <c r="G19" s="340"/>
      <c r="H19" s="280"/>
      <c r="I19" s="80"/>
      <c r="J19" s="80"/>
      <c r="K19" s="80"/>
      <c r="L19" s="80"/>
      <c r="M19" s="80"/>
      <c r="N19" s="71"/>
      <c r="O19" s="71"/>
      <c r="P19" s="71"/>
      <c r="Q19" s="71"/>
      <c r="R19" s="71"/>
      <c r="S19" s="71"/>
      <c r="T19" s="71"/>
      <c r="U19" s="71"/>
      <c r="V19" s="245"/>
      <c r="W19" s="446"/>
      <c r="X19" s="446"/>
      <c r="Y19" s="73"/>
      <c r="AA19" s="229">
        <v>1849902111387</v>
      </c>
      <c r="AB19" s="230" t="s">
        <v>117</v>
      </c>
    </row>
    <row r="20" spans="1:30" s="40" customFormat="1" ht="16.350000000000001" customHeight="1" x14ac:dyDescent="0.5">
      <c r="A20" s="120">
        <v>14</v>
      </c>
      <c r="B20" s="278">
        <v>43120</v>
      </c>
      <c r="C20" s="163" t="s">
        <v>83</v>
      </c>
      <c r="D20" s="164" t="s">
        <v>570</v>
      </c>
      <c r="E20" s="165" t="s">
        <v>571</v>
      </c>
      <c r="F20" s="669" t="s">
        <v>15</v>
      </c>
      <c r="G20" s="345"/>
      <c r="H20" s="244"/>
      <c r="I20" s="245"/>
      <c r="J20" s="245"/>
      <c r="K20" s="245"/>
      <c r="L20" s="245"/>
      <c r="M20" s="245"/>
      <c r="N20" s="71"/>
      <c r="O20" s="71"/>
      <c r="P20" s="71"/>
      <c r="Q20" s="71"/>
      <c r="R20" s="71"/>
      <c r="S20" s="71"/>
      <c r="T20" s="71"/>
      <c r="U20" s="71"/>
      <c r="V20" s="245"/>
      <c r="W20" s="446"/>
      <c r="X20" s="446"/>
      <c r="Y20" s="73"/>
      <c r="AA20" s="229">
        <v>1841701174350</v>
      </c>
      <c r="AB20" s="230" t="s">
        <v>117</v>
      </c>
    </row>
    <row r="21" spans="1:30" s="40" customFormat="1" ht="16.350000000000001" customHeight="1" x14ac:dyDescent="0.5">
      <c r="A21" s="246">
        <v>15</v>
      </c>
      <c r="B21" s="569">
        <v>43125</v>
      </c>
      <c r="C21" s="148" t="s">
        <v>83</v>
      </c>
      <c r="D21" s="149" t="s">
        <v>572</v>
      </c>
      <c r="E21" s="150" t="s">
        <v>573</v>
      </c>
      <c r="F21" s="671" t="s">
        <v>16</v>
      </c>
      <c r="G21" s="342"/>
      <c r="H21" s="292"/>
      <c r="I21" s="101"/>
      <c r="J21" s="101"/>
      <c r="K21" s="101"/>
      <c r="L21" s="101"/>
      <c r="M21" s="101"/>
      <c r="N21" s="102"/>
      <c r="O21" s="102"/>
      <c r="P21" s="102"/>
      <c r="Q21" s="102"/>
      <c r="R21" s="102"/>
      <c r="S21" s="102"/>
      <c r="T21" s="102"/>
      <c r="U21" s="102"/>
      <c r="V21" s="270"/>
      <c r="W21" s="447"/>
      <c r="X21" s="447"/>
      <c r="Y21" s="271"/>
      <c r="AA21" s="229">
        <v>1849902177108</v>
      </c>
      <c r="AB21" s="230" t="s">
        <v>117</v>
      </c>
    </row>
    <row r="22" spans="1:30" s="40" customFormat="1" ht="16.350000000000001" customHeight="1" x14ac:dyDescent="0.5">
      <c r="A22" s="257">
        <v>16</v>
      </c>
      <c r="B22" s="606">
        <v>43164</v>
      </c>
      <c r="C22" s="155" t="s">
        <v>83</v>
      </c>
      <c r="D22" s="156" t="s">
        <v>574</v>
      </c>
      <c r="E22" s="157" t="s">
        <v>575</v>
      </c>
      <c r="F22" s="668" t="s">
        <v>17</v>
      </c>
      <c r="G22" s="338"/>
      <c r="H22" s="274"/>
      <c r="I22" s="275"/>
      <c r="J22" s="275"/>
      <c r="K22" s="275"/>
      <c r="L22" s="275"/>
      <c r="M22" s="275"/>
      <c r="N22" s="276"/>
      <c r="O22" s="276"/>
      <c r="P22" s="276"/>
      <c r="Q22" s="276"/>
      <c r="R22" s="276"/>
      <c r="S22" s="276"/>
      <c r="T22" s="276"/>
      <c r="U22" s="276"/>
      <c r="V22" s="277"/>
      <c r="W22" s="445"/>
      <c r="X22" s="445"/>
      <c r="Y22" s="58"/>
      <c r="AA22" s="229">
        <v>1849902162151</v>
      </c>
      <c r="AB22" s="230" t="s">
        <v>117</v>
      </c>
    </row>
    <row r="23" spans="1:30" s="230" customFormat="1" ht="16.350000000000001" customHeight="1" x14ac:dyDescent="0.5">
      <c r="A23" s="168">
        <v>17</v>
      </c>
      <c r="B23" s="278">
        <v>44489</v>
      </c>
      <c r="C23" s="163" t="s">
        <v>83</v>
      </c>
      <c r="D23" s="164" t="s">
        <v>582</v>
      </c>
      <c r="E23" s="165" t="s">
        <v>583</v>
      </c>
      <c r="F23" s="670" t="s">
        <v>14</v>
      </c>
      <c r="G23" s="383"/>
      <c r="H23" s="384"/>
      <c r="I23" s="548"/>
      <c r="J23" s="547"/>
      <c r="K23" s="547"/>
      <c r="L23" s="547"/>
      <c r="M23" s="547"/>
      <c r="N23" s="549"/>
      <c r="O23" s="549"/>
      <c r="P23" s="549"/>
      <c r="Q23" s="549"/>
      <c r="R23" s="549"/>
      <c r="S23" s="549"/>
      <c r="T23" s="549"/>
      <c r="U23" s="549"/>
      <c r="V23" s="547"/>
      <c r="W23" s="669"/>
      <c r="X23" s="669"/>
      <c r="Y23" s="550"/>
      <c r="AA23" s="229">
        <v>1849902158545</v>
      </c>
      <c r="AB23" s="230" t="s">
        <v>117</v>
      </c>
    </row>
    <row r="24" spans="1:30" s="230" customFormat="1" ht="16.350000000000001" customHeight="1" x14ac:dyDescent="0.5">
      <c r="A24" s="359">
        <v>18</v>
      </c>
      <c r="B24" s="281">
        <v>45045</v>
      </c>
      <c r="C24" s="282" t="s">
        <v>83</v>
      </c>
      <c r="D24" s="283" t="s">
        <v>576</v>
      </c>
      <c r="E24" s="284" t="s">
        <v>577</v>
      </c>
      <c r="F24" s="453" t="s">
        <v>15</v>
      </c>
      <c r="G24" s="621"/>
      <c r="H24" s="622"/>
      <c r="I24" s="617"/>
      <c r="J24" s="617"/>
      <c r="K24" s="617"/>
      <c r="L24" s="617"/>
      <c r="M24" s="617"/>
      <c r="N24" s="618"/>
      <c r="O24" s="618"/>
      <c r="P24" s="618"/>
      <c r="Q24" s="618"/>
      <c r="R24" s="618"/>
      <c r="S24" s="618"/>
      <c r="T24" s="618"/>
      <c r="U24" s="618"/>
      <c r="V24" s="616"/>
      <c r="W24" s="453"/>
      <c r="X24" s="453"/>
      <c r="Y24" s="619"/>
      <c r="Z24" s="287"/>
      <c r="AA24" s="286">
        <v>1807700035955</v>
      </c>
      <c r="AB24" s="287" t="s">
        <v>620</v>
      </c>
    </row>
    <row r="25" spans="1:30" s="230" customFormat="1" ht="16.350000000000001" customHeight="1" x14ac:dyDescent="0.5">
      <c r="A25" s="359">
        <v>19</v>
      </c>
      <c r="B25" s="281">
        <v>45046</v>
      </c>
      <c r="C25" s="282" t="s">
        <v>83</v>
      </c>
      <c r="D25" s="283" t="s">
        <v>508</v>
      </c>
      <c r="E25" s="284" t="s">
        <v>287</v>
      </c>
      <c r="F25" s="454" t="s">
        <v>16</v>
      </c>
      <c r="G25" s="614"/>
      <c r="H25" s="615"/>
      <c r="I25" s="616"/>
      <c r="J25" s="616"/>
      <c r="K25" s="616"/>
      <c r="L25" s="616"/>
      <c r="M25" s="616"/>
      <c r="N25" s="618"/>
      <c r="O25" s="618"/>
      <c r="P25" s="618"/>
      <c r="Q25" s="618"/>
      <c r="R25" s="618"/>
      <c r="S25" s="618"/>
      <c r="T25" s="618"/>
      <c r="U25" s="618"/>
      <c r="V25" s="616"/>
      <c r="W25" s="453"/>
      <c r="X25" s="453"/>
      <c r="Y25" s="619"/>
      <c r="Z25" s="287"/>
      <c r="AA25" s="286">
        <v>1849902105468</v>
      </c>
      <c r="AB25" s="287" t="s">
        <v>312</v>
      </c>
    </row>
    <row r="26" spans="1:30" s="230" customFormat="1" ht="16.350000000000001" customHeight="1" x14ac:dyDescent="0.5">
      <c r="A26" s="347">
        <v>20</v>
      </c>
      <c r="B26" s="288">
        <v>45047</v>
      </c>
      <c r="C26" s="289" t="s">
        <v>83</v>
      </c>
      <c r="D26" s="290" t="s">
        <v>578</v>
      </c>
      <c r="E26" s="291" t="s">
        <v>579</v>
      </c>
      <c r="F26" s="455" t="s">
        <v>17</v>
      </c>
      <c r="G26" s="608"/>
      <c r="H26" s="609"/>
      <c r="I26" s="610"/>
      <c r="J26" s="610"/>
      <c r="K26" s="610"/>
      <c r="L26" s="610"/>
      <c r="M26" s="610"/>
      <c r="N26" s="611"/>
      <c r="O26" s="611"/>
      <c r="P26" s="611"/>
      <c r="Q26" s="611"/>
      <c r="R26" s="611"/>
      <c r="S26" s="611"/>
      <c r="T26" s="611"/>
      <c r="U26" s="611"/>
      <c r="V26" s="612"/>
      <c r="W26" s="455"/>
      <c r="X26" s="455"/>
      <c r="Y26" s="631"/>
      <c r="Z26" s="287"/>
      <c r="AA26" s="286">
        <v>1800901424804</v>
      </c>
      <c r="AB26" s="287" t="s">
        <v>621</v>
      </c>
    </row>
    <row r="27" spans="1:30" s="230" customFormat="1" ht="16.350000000000001" customHeight="1" x14ac:dyDescent="0.5">
      <c r="A27" s="257">
        <v>21</v>
      </c>
      <c r="B27" s="753">
        <v>45048</v>
      </c>
      <c r="C27" s="335" t="s">
        <v>83</v>
      </c>
      <c r="D27" s="336" t="s">
        <v>580</v>
      </c>
      <c r="E27" s="337" t="s">
        <v>581</v>
      </c>
      <c r="F27" s="754" t="s">
        <v>13</v>
      </c>
      <c r="G27" s="353"/>
      <c r="H27" s="354"/>
      <c r="I27" s="355"/>
      <c r="J27" s="355"/>
      <c r="K27" s="355"/>
      <c r="L27" s="355"/>
      <c r="M27" s="355"/>
      <c r="N27" s="356"/>
      <c r="O27" s="356"/>
      <c r="P27" s="356"/>
      <c r="Q27" s="356"/>
      <c r="R27" s="356"/>
      <c r="S27" s="356"/>
      <c r="T27" s="356"/>
      <c r="U27" s="356"/>
      <c r="V27" s="357"/>
      <c r="W27" s="673"/>
      <c r="X27" s="357"/>
      <c r="Y27" s="358"/>
      <c r="Z27" s="287"/>
      <c r="AA27" s="286">
        <v>1849902166441</v>
      </c>
      <c r="AB27" s="287" t="s">
        <v>393</v>
      </c>
    </row>
    <row r="28" spans="1:30" s="40" customFormat="1" ht="16.350000000000001" customHeight="1" x14ac:dyDescent="0.5">
      <c r="A28" s="120">
        <v>22</v>
      </c>
      <c r="B28" s="601">
        <v>42772</v>
      </c>
      <c r="C28" s="169" t="s">
        <v>75</v>
      </c>
      <c r="D28" s="170" t="s">
        <v>584</v>
      </c>
      <c r="E28" s="171" t="s">
        <v>585</v>
      </c>
      <c r="F28" s="669" t="s">
        <v>14</v>
      </c>
      <c r="G28" s="361"/>
      <c r="H28" s="299"/>
      <c r="I28" s="55"/>
      <c r="J28" s="55"/>
      <c r="K28" s="55"/>
      <c r="L28" s="55"/>
      <c r="M28" s="55"/>
      <c r="N28" s="56"/>
      <c r="O28" s="56"/>
      <c r="P28" s="56"/>
      <c r="Q28" s="56"/>
      <c r="R28" s="56"/>
      <c r="S28" s="56"/>
      <c r="T28" s="56"/>
      <c r="U28" s="56"/>
      <c r="V28" s="300"/>
      <c r="W28" s="458"/>
      <c r="X28" s="458"/>
      <c r="Y28" s="301"/>
      <c r="AA28" s="229">
        <v>1849902149252</v>
      </c>
      <c r="AB28" s="230" t="s">
        <v>117</v>
      </c>
    </row>
    <row r="29" spans="1:30" s="40" customFormat="1" ht="16.5" customHeight="1" x14ac:dyDescent="0.5">
      <c r="A29" s="120">
        <v>23</v>
      </c>
      <c r="B29" s="162">
        <v>42807</v>
      </c>
      <c r="C29" s="163" t="s">
        <v>75</v>
      </c>
      <c r="D29" s="164" t="s">
        <v>586</v>
      </c>
      <c r="E29" s="165" t="s">
        <v>587</v>
      </c>
      <c r="F29" s="670" t="s">
        <v>15</v>
      </c>
      <c r="G29" s="345"/>
      <c r="H29" s="244"/>
      <c r="I29" s="245"/>
      <c r="J29" s="245"/>
      <c r="K29" s="80"/>
      <c r="L29" s="80"/>
      <c r="M29" s="80"/>
      <c r="N29" s="71"/>
      <c r="O29" s="71"/>
      <c r="P29" s="71"/>
      <c r="Q29" s="71"/>
      <c r="R29" s="71"/>
      <c r="S29" s="71"/>
      <c r="T29" s="71"/>
      <c r="U29" s="71"/>
      <c r="V29" s="245"/>
      <c r="W29" s="446"/>
      <c r="X29" s="446"/>
      <c r="Y29" s="73"/>
      <c r="AA29" s="229">
        <v>1849902102434</v>
      </c>
      <c r="AB29" s="230" t="s">
        <v>117</v>
      </c>
    </row>
    <row r="30" spans="1:30" s="40" customFormat="1" ht="16.350000000000001" customHeight="1" x14ac:dyDescent="0.5">
      <c r="A30" s="120">
        <v>24</v>
      </c>
      <c r="B30" s="162">
        <v>42882</v>
      </c>
      <c r="C30" s="163" t="s">
        <v>75</v>
      </c>
      <c r="D30" s="164" t="s">
        <v>588</v>
      </c>
      <c r="E30" s="165" t="s">
        <v>589</v>
      </c>
      <c r="F30" s="669" t="s">
        <v>16</v>
      </c>
      <c r="G30" s="340"/>
      <c r="H30" s="280"/>
      <c r="I30" s="80"/>
      <c r="J30" s="80"/>
      <c r="K30" s="80"/>
      <c r="L30" s="80"/>
      <c r="M30" s="80"/>
      <c r="N30" s="71"/>
      <c r="O30" s="71"/>
      <c r="P30" s="71"/>
      <c r="Q30" s="71"/>
      <c r="R30" s="71"/>
      <c r="S30" s="71"/>
      <c r="T30" s="71"/>
      <c r="U30" s="71"/>
      <c r="V30" s="245"/>
      <c r="W30" s="446"/>
      <c r="X30" s="446"/>
      <c r="Y30" s="73"/>
      <c r="AA30" s="229">
        <v>1102004115545</v>
      </c>
      <c r="AB30" s="230" t="s">
        <v>117</v>
      </c>
    </row>
    <row r="31" spans="1:30" s="40" customFormat="1" ht="16.350000000000001" customHeight="1" x14ac:dyDescent="0.5">
      <c r="A31" s="246">
        <v>25</v>
      </c>
      <c r="B31" s="147">
        <v>42893</v>
      </c>
      <c r="C31" s="148" t="s">
        <v>75</v>
      </c>
      <c r="D31" s="149" t="s">
        <v>590</v>
      </c>
      <c r="E31" s="150" t="s">
        <v>591</v>
      </c>
      <c r="F31" s="671" t="s">
        <v>17</v>
      </c>
      <c r="G31" s="459"/>
      <c r="H31" s="292"/>
      <c r="I31" s="101"/>
      <c r="J31" s="101"/>
      <c r="K31" s="101"/>
      <c r="L31" s="101"/>
      <c r="M31" s="101"/>
      <c r="N31" s="102"/>
      <c r="O31" s="102"/>
      <c r="P31" s="102"/>
      <c r="Q31" s="102"/>
      <c r="R31" s="102"/>
      <c r="S31" s="102"/>
      <c r="T31" s="102"/>
      <c r="U31" s="102"/>
      <c r="V31" s="270"/>
      <c r="W31" s="456"/>
      <c r="X31" s="456"/>
      <c r="Y31" s="104"/>
      <c r="AA31" s="229">
        <v>1841401140905</v>
      </c>
      <c r="AB31" s="230" t="s">
        <v>117</v>
      </c>
    </row>
    <row r="32" spans="1:30" s="40" customFormat="1" ht="16.350000000000001" customHeight="1" x14ac:dyDescent="0.5">
      <c r="A32" s="257">
        <v>26</v>
      </c>
      <c r="B32" s="154">
        <v>42894</v>
      </c>
      <c r="C32" s="155" t="s">
        <v>75</v>
      </c>
      <c r="D32" s="156" t="s">
        <v>592</v>
      </c>
      <c r="E32" s="157" t="s">
        <v>593</v>
      </c>
      <c r="F32" s="668" t="s">
        <v>13</v>
      </c>
      <c r="G32" s="338"/>
      <c r="H32" s="274"/>
      <c r="I32" s="275"/>
      <c r="J32" s="275"/>
      <c r="K32" s="275"/>
      <c r="L32" s="275"/>
      <c r="M32" s="275"/>
      <c r="N32" s="276"/>
      <c r="O32" s="276"/>
      <c r="P32" s="276"/>
      <c r="Q32" s="276"/>
      <c r="R32" s="276"/>
      <c r="S32" s="276"/>
      <c r="T32" s="276"/>
      <c r="U32" s="276"/>
      <c r="V32" s="277"/>
      <c r="W32" s="445"/>
      <c r="X32" s="445"/>
      <c r="Y32" s="58"/>
      <c r="AA32" s="229">
        <v>1849902111492</v>
      </c>
      <c r="AB32" s="230" t="s">
        <v>117</v>
      </c>
    </row>
    <row r="33" spans="1:30" s="40" customFormat="1" ht="16.350000000000001" customHeight="1" x14ac:dyDescent="0.5">
      <c r="A33" s="120">
        <v>27</v>
      </c>
      <c r="B33" s="311">
        <v>42901</v>
      </c>
      <c r="C33" s="169" t="s">
        <v>75</v>
      </c>
      <c r="D33" s="170" t="s">
        <v>594</v>
      </c>
      <c r="E33" s="171" t="s">
        <v>595</v>
      </c>
      <c r="F33" s="669" t="s">
        <v>14</v>
      </c>
      <c r="G33" s="361"/>
      <c r="H33" s="299"/>
      <c r="I33" s="55"/>
      <c r="J33" s="55"/>
      <c r="K33" s="55"/>
      <c r="L33" s="55"/>
      <c r="M33" s="55"/>
      <c r="N33" s="56"/>
      <c r="O33" s="56"/>
      <c r="P33" s="56"/>
      <c r="Q33" s="56"/>
      <c r="R33" s="56"/>
      <c r="S33" s="56"/>
      <c r="T33" s="56"/>
      <c r="U33" s="56"/>
      <c r="V33" s="300"/>
      <c r="W33" s="458"/>
      <c r="X33" s="458"/>
      <c r="Y33" s="301"/>
      <c r="AA33" s="229">
        <v>1841501192958</v>
      </c>
      <c r="AB33" s="230" t="s">
        <v>117</v>
      </c>
    </row>
    <row r="34" spans="1:30" s="40" customFormat="1" ht="16.350000000000001" customHeight="1" x14ac:dyDescent="0.5">
      <c r="A34" s="120">
        <v>28</v>
      </c>
      <c r="B34" s="162">
        <v>42921</v>
      </c>
      <c r="C34" s="163" t="s">
        <v>75</v>
      </c>
      <c r="D34" s="164" t="s">
        <v>596</v>
      </c>
      <c r="E34" s="165" t="s">
        <v>597</v>
      </c>
      <c r="F34" s="670" t="s">
        <v>15</v>
      </c>
      <c r="G34" s="437"/>
      <c r="H34" s="280"/>
      <c r="I34" s="80"/>
      <c r="J34" s="80"/>
      <c r="K34" s="80"/>
      <c r="L34" s="80"/>
      <c r="M34" s="80"/>
      <c r="N34" s="71"/>
      <c r="O34" s="71"/>
      <c r="P34" s="71"/>
      <c r="Q34" s="71"/>
      <c r="R34" s="71"/>
      <c r="S34" s="71"/>
      <c r="T34" s="71"/>
      <c r="U34" s="71"/>
      <c r="V34" s="245"/>
      <c r="W34" s="446"/>
      <c r="X34" s="446"/>
      <c r="Y34" s="73"/>
      <c r="AA34" s="229">
        <v>1849902111867</v>
      </c>
      <c r="AB34" s="230" t="s">
        <v>117</v>
      </c>
    </row>
    <row r="35" spans="1:30" s="40" customFormat="1" ht="16.350000000000001" customHeight="1" x14ac:dyDescent="0.5">
      <c r="A35" s="120">
        <v>29</v>
      </c>
      <c r="B35" s="162">
        <v>42924</v>
      </c>
      <c r="C35" s="163" t="s">
        <v>75</v>
      </c>
      <c r="D35" s="164" t="s">
        <v>598</v>
      </c>
      <c r="E35" s="165" t="s">
        <v>599</v>
      </c>
      <c r="F35" s="669" t="s">
        <v>16</v>
      </c>
      <c r="G35" s="345"/>
      <c r="H35" s="244"/>
      <c r="I35" s="245"/>
      <c r="J35" s="80"/>
      <c r="K35" s="80"/>
      <c r="L35" s="80"/>
      <c r="M35" s="80"/>
      <c r="N35" s="71"/>
      <c r="O35" s="71"/>
      <c r="P35" s="71"/>
      <c r="Q35" s="71"/>
      <c r="R35" s="71"/>
      <c r="S35" s="71"/>
      <c r="T35" s="71"/>
      <c r="U35" s="71"/>
      <c r="V35" s="245"/>
      <c r="W35" s="446"/>
      <c r="X35" s="446"/>
      <c r="Y35" s="73"/>
      <c r="AA35" s="229">
        <v>1849902108904</v>
      </c>
      <c r="AB35" s="230" t="s">
        <v>117</v>
      </c>
    </row>
    <row r="36" spans="1:30" s="40" customFormat="1" ht="16.350000000000001" customHeight="1" x14ac:dyDescent="0.5">
      <c r="A36" s="246">
        <v>30</v>
      </c>
      <c r="B36" s="147">
        <v>42966</v>
      </c>
      <c r="C36" s="148" t="s">
        <v>75</v>
      </c>
      <c r="D36" s="149" t="s">
        <v>600</v>
      </c>
      <c r="E36" s="150" t="s">
        <v>601</v>
      </c>
      <c r="F36" s="671" t="s">
        <v>13</v>
      </c>
      <c r="G36" s="342"/>
      <c r="H36" s="292"/>
      <c r="I36" s="101"/>
      <c r="J36" s="270"/>
      <c r="K36" s="270"/>
      <c r="L36" s="270"/>
      <c r="M36" s="270"/>
      <c r="N36" s="102"/>
      <c r="O36" s="102"/>
      <c r="P36" s="102"/>
      <c r="Q36" s="102"/>
      <c r="R36" s="102"/>
      <c r="S36" s="102"/>
      <c r="T36" s="102"/>
      <c r="U36" s="102"/>
      <c r="V36" s="270"/>
      <c r="W36" s="456"/>
      <c r="X36" s="456"/>
      <c r="Y36" s="104"/>
      <c r="AA36" s="229">
        <v>1849902163549</v>
      </c>
      <c r="AB36" s="230" t="s">
        <v>117</v>
      </c>
    </row>
    <row r="37" spans="1:30" s="40" customFormat="1" ht="16.350000000000001" customHeight="1" x14ac:dyDescent="0.5">
      <c r="A37" s="257">
        <v>31</v>
      </c>
      <c r="B37" s="672">
        <v>42968</v>
      </c>
      <c r="C37" s="155" t="s">
        <v>75</v>
      </c>
      <c r="D37" s="156" t="s">
        <v>602</v>
      </c>
      <c r="E37" s="157" t="s">
        <v>603</v>
      </c>
      <c r="F37" s="668" t="s">
        <v>14</v>
      </c>
      <c r="G37" s="343"/>
      <c r="H37" s="344"/>
      <c r="I37" s="277"/>
      <c r="J37" s="275"/>
      <c r="K37" s="275"/>
      <c r="L37" s="275"/>
      <c r="M37" s="275"/>
      <c r="N37" s="276"/>
      <c r="O37" s="276"/>
      <c r="P37" s="276"/>
      <c r="Q37" s="276"/>
      <c r="R37" s="276"/>
      <c r="S37" s="276"/>
      <c r="T37" s="276"/>
      <c r="U37" s="276"/>
      <c r="V37" s="277"/>
      <c r="W37" s="445"/>
      <c r="X37" s="277"/>
      <c r="Y37" s="58"/>
      <c r="AA37" s="229">
        <v>1840801122440</v>
      </c>
      <c r="AB37" s="230" t="s">
        <v>117</v>
      </c>
    </row>
    <row r="38" spans="1:30" s="40" customFormat="1" ht="16.350000000000001" customHeight="1" x14ac:dyDescent="0.5">
      <c r="A38" s="120">
        <v>32</v>
      </c>
      <c r="B38" s="278">
        <v>42975</v>
      </c>
      <c r="C38" s="169" t="s">
        <v>75</v>
      </c>
      <c r="D38" s="170" t="s">
        <v>604</v>
      </c>
      <c r="E38" s="171" t="s">
        <v>605</v>
      </c>
      <c r="F38" s="669" t="s">
        <v>15</v>
      </c>
      <c r="G38" s="361"/>
      <c r="H38" s="299"/>
      <c r="I38" s="55"/>
      <c r="J38" s="55"/>
      <c r="K38" s="55"/>
      <c r="L38" s="55"/>
      <c r="M38" s="55"/>
      <c r="N38" s="56"/>
      <c r="O38" s="56"/>
      <c r="P38" s="56"/>
      <c r="Q38" s="56"/>
      <c r="R38" s="56"/>
      <c r="S38" s="56"/>
      <c r="T38" s="56"/>
      <c r="U38" s="56"/>
      <c r="V38" s="300"/>
      <c r="W38" s="458"/>
      <c r="X38" s="458"/>
      <c r="Y38" s="301"/>
      <c r="AA38" s="229">
        <v>1849902140298</v>
      </c>
      <c r="AB38" s="230" t="s">
        <v>117</v>
      </c>
      <c r="AD38" s="40" t="s">
        <v>1086</v>
      </c>
    </row>
    <row r="39" spans="1:30" s="40" customFormat="1" ht="16.350000000000001" customHeight="1" x14ac:dyDescent="0.5">
      <c r="A39" s="120">
        <v>33</v>
      </c>
      <c r="B39" s="278">
        <v>43026</v>
      </c>
      <c r="C39" s="163" t="s">
        <v>75</v>
      </c>
      <c r="D39" s="164" t="s">
        <v>812</v>
      </c>
      <c r="E39" s="165" t="s">
        <v>813</v>
      </c>
      <c r="F39" s="670" t="s">
        <v>14</v>
      </c>
      <c r="G39" s="340"/>
      <c r="H39" s="280"/>
      <c r="I39" s="80"/>
      <c r="J39" s="80"/>
      <c r="K39" s="80"/>
      <c r="L39" s="80"/>
      <c r="M39" s="80"/>
      <c r="N39" s="71"/>
      <c r="O39" s="71"/>
      <c r="P39" s="71"/>
      <c r="Q39" s="71"/>
      <c r="R39" s="71"/>
      <c r="S39" s="71"/>
      <c r="T39" s="71"/>
      <c r="U39" s="71"/>
      <c r="V39" s="245"/>
      <c r="W39" s="446"/>
      <c r="X39" s="446"/>
      <c r="Y39" s="73"/>
      <c r="AA39" s="229">
        <v>1849902140921</v>
      </c>
      <c r="AB39" s="230" t="s">
        <v>117</v>
      </c>
    </row>
    <row r="40" spans="1:30" s="40" customFormat="1" ht="16.350000000000001" customHeight="1" x14ac:dyDescent="0.5">
      <c r="A40" s="120">
        <v>34</v>
      </c>
      <c r="B40" s="278">
        <v>43027</v>
      </c>
      <c r="C40" s="163" t="s">
        <v>75</v>
      </c>
      <c r="D40" s="164" t="s">
        <v>606</v>
      </c>
      <c r="E40" s="165" t="s">
        <v>607</v>
      </c>
      <c r="F40" s="669" t="s">
        <v>16</v>
      </c>
      <c r="G40" s="340"/>
      <c r="H40" s="280"/>
      <c r="I40" s="80"/>
      <c r="J40" s="80"/>
      <c r="K40" s="80"/>
      <c r="L40" s="80"/>
      <c r="M40" s="80"/>
      <c r="N40" s="71"/>
      <c r="O40" s="71"/>
      <c r="P40" s="71"/>
      <c r="Q40" s="71"/>
      <c r="R40" s="71"/>
      <c r="S40" s="71"/>
      <c r="T40" s="71"/>
      <c r="U40" s="71"/>
      <c r="V40" s="245"/>
      <c r="W40" s="446"/>
      <c r="X40" s="446"/>
      <c r="Y40" s="73"/>
      <c r="AA40" s="229">
        <v>1841401144722</v>
      </c>
      <c r="AB40" s="230" t="s">
        <v>117</v>
      </c>
    </row>
    <row r="41" spans="1:30" s="40" customFormat="1" ht="16.350000000000001" customHeight="1" x14ac:dyDescent="0.5">
      <c r="A41" s="246">
        <v>35</v>
      </c>
      <c r="B41" s="569">
        <v>43145</v>
      </c>
      <c r="C41" s="148" t="s">
        <v>75</v>
      </c>
      <c r="D41" s="149" t="s">
        <v>610</v>
      </c>
      <c r="E41" s="150" t="s">
        <v>611</v>
      </c>
      <c r="F41" s="671" t="s">
        <v>13</v>
      </c>
      <c r="G41" s="342"/>
      <c r="H41" s="292"/>
      <c r="I41" s="101"/>
      <c r="J41" s="101"/>
      <c r="K41" s="101"/>
      <c r="L41" s="101"/>
      <c r="M41" s="101"/>
      <c r="N41" s="102"/>
      <c r="O41" s="102"/>
      <c r="P41" s="102"/>
      <c r="Q41" s="102"/>
      <c r="R41" s="102"/>
      <c r="S41" s="102"/>
      <c r="T41" s="102"/>
      <c r="U41" s="102"/>
      <c r="V41" s="270"/>
      <c r="W41" s="456"/>
      <c r="X41" s="456"/>
      <c r="Y41" s="104"/>
      <c r="AA41" s="229">
        <v>1849902153713</v>
      </c>
      <c r="AB41" s="230" t="s">
        <v>117</v>
      </c>
    </row>
    <row r="42" spans="1:30" s="40" customFormat="1" ht="16.350000000000001" customHeight="1" x14ac:dyDescent="0.5">
      <c r="A42" s="352">
        <v>36</v>
      </c>
      <c r="B42" s="424">
        <v>43182</v>
      </c>
      <c r="C42" s="349" t="s">
        <v>75</v>
      </c>
      <c r="D42" s="350" t="s">
        <v>612</v>
      </c>
      <c r="E42" s="351" t="s">
        <v>613</v>
      </c>
      <c r="F42" s="457" t="s">
        <v>14</v>
      </c>
      <c r="G42" s="338"/>
      <c r="H42" s="274"/>
      <c r="I42" s="275"/>
      <c r="J42" s="275"/>
      <c r="K42" s="275"/>
      <c r="L42" s="275"/>
      <c r="M42" s="275"/>
      <c r="N42" s="276"/>
      <c r="O42" s="276"/>
      <c r="P42" s="276"/>
      <c r="Q42" s="276"/>
      <c r="R42" s="276"/>
      <c r="S42" s="276"/>
      <c r="T42" s="276"/>
      <c r="U42" s="276"/>
      <c r="V42" s="277"/>
      <c r="W42" s="445"/>
      <c r="X42" s="445"/>
      <c r="Y42" s="58"/>
      <c r="AA42" s="229">
        <v>1849400021411</v>
      </c>
      <c r="AB42" s="230" t="s">
        <v>117</v>
      </c>
    </row>
    <row r="43" spans="1:30" s="40" customFormat="1" ht="16.350000000000001" customHeight="1" x14ac:dyDescent="0.5">
      <c r="A43" s="359">
        <v>37</v>
      </c>
      <c r="B43" s="281">
        <v>45049</v>
      </c>
      <c r="C43" s="294" t="s">
        <v>75</v>
      </c>
      <c r="D43" s="295" t="s">
        <v>614</v>
      </c>
      <c r="E43" s="296" t="s">
        <v>615</v>
      </c>
      <c r="F43" s="453" t="s">
        <v>15</v>
      </c>
      <c r="G43" s="361"/>
      <c r="H43" s="299"/>
      <c r="I43" s="55"/>
      <c r="J43" s="55"/>
      <c r="K43" s="55"/>
      <c r="L43" s="55"/>
      <c r="M43" s="55"/>
      <c r="N43" s="56"/>
      <c r="O43" s="56"/>
      <c r="P43" s="56"/>
      <c r="Q43" s="56"/>
      <c r="R43" s="56"/>
      <c r="S43" s="56"/>
      <c r="T43" s="56"/>
      <c r="U43" s="56"/>
      <c r="V43" s="300"/>
      <c r="W43" s="458"/>
      <c r="X43" s="458"/>
      <c r="Y43" s="301"/>
      <c r="AA43" s="229">
        <v>1849902111654</v>
      </c>
      <c r="AB43" s="230" t="s">
        <v>117</v>
      </c>
    </row>
    <row r="44" spans="1:30" s="40" customFormat="1" ht="16.350000000000001" customHeight="1" x14ac:dyDescent="0.5">
      <c r="A44" s="359">
        <v>38</v>
      </c>
      <c r="B44" s="281">
        <v>45050</v>
      </c>
      <c r="C44" s="282" t="s">
        <v>75</v>
      </c>
      <c r="D44" s="283" t="s">
        <v>616</v>
      </c>
      <c r="E44" s="284" t="s">
        <v>617</v>
      </c>
      <c r="F44" s="454" t="s">
        <v>16</v>
      </c>
      <c r="G44" s="621"/>
      <c r="H44" s="622"/>
      <c r="I44" s="617"/>
      <c r="J44" s="617"/>
      <c r="K44" s="617"/>
      <c r="L44" s="617"/>
      <c r="M44" s="617"/>
      <c r="N44" s="618"/>
      <c r="O44" s="618"/>
      <c r="P44" s="618"/>
      <c r="Q44" s="618"/>
      <c r="R44" s="618"/>
      <c r="S44" s="618"/>
      <c r="T44" s="618"/>
      <c r="U44" s="618"/>
      <c r="V44" s="616"/>
      <c r="W44" s="453"/>
      <c r="X44" s="453"/>
      <c r="Y44" s="619"/>
      <c r="Z44" s="287"/>
      <c r="AA44" s="286">
        <v>1849902089772</v>
      </c>
      <c r="AB44" s="287" t="s">
        <v>311</v>
      </c>
    </row>
    <row r="45" spans="1:30" s="40" customFormat="1" ht="16.350000000000001" customHeight="1" x14ac:dyDescent="0.5">
      <c r="A45" s="359">
        <v>39</v>
      </c>
      <c r="B45" s="281">
        <v>45051</v>
      </c>
      <c r="C45" s="282" t="s">
        <v>75</v>
      </c>
      <c r="D45" s="283" t="s">
        <v>618</v>
      </c>
      <c r="E45" s="284" t="s">
        <v>619</v>
      </c>
      <c r="F45" s="453" t="s">
        <v>17</v>
      </c>
      <c r="G45" s="621"/>
      <c r="H45" s="622"/>
      <c r="I45" s="617"/>
      <c r="J45" s="617"/>
      <c r="K45" s="617"/>
      <c r="L45" s="617"/>
      <c r="M45" s="617"/>
      <c r="N45" s="618"/>
      <c r="O45" s="618"/>
      <c r="P45" s="618"/>
      <c r="Q45" s="618"/>
      <c r="R45" s="618"/>
      <c r="S45" s="618"/>
      <c r="T45" s="618"/>
      <c r="U45" s="618"/>
      <c r="V45" s="616"/>
      <c r="W45" s="453"/>
      <c r="X45" s="453"/>
      <c r="Y45" s="619"/>
      <c r="Z45" s="287"/>
      <c r="AA45" s="286">
        <v>1859900389141</v>
      </c>
      <c r="AB45" s="287" t="s">
        <v>622</v>
      </c>
    </row>
    <row r="46" spans="1:30" s="40" customFormat="1" ht="16.350000000000001" customHeight="1" x14ac:dyDescent="0.5">
      <c r="A46" s="347">
        <v>40</v>
      </c>
      <c r="B46" s="288">
        <v>45104</v>
      </c>
      <c r="C46" s="289" t="s">
        <v>75</v>
      </c>
      <c r="D46" s="290" t="s">
        <v>973</v>
      </c>
      <c r="E46" s="291" t="s">
        <v>974</v>
      </c>
      <c r="F46" s="460" t="s">
        <v>14</v>
      </c>
      <c r="G46" s="608"/>
      <c r="H46" s="609"/>
      <c r="I46" s="610"/>
      <c r="J46" s="610"/>
      <c r="K46" s="610"/>
      <c r="L46" s="610"/>
      <c r="M46" s="610"/>
      <c r="N46" s="611"/>
      <c r="O46" s="611"/>
      <c r="P46" s="611"/>
      <c r="Q46" s="611"/>
      <c r="R46" s="611"/>
      <c r="S46" s="611"/>
      <c r="T46" s="611"/>
      <c r="U46" s="611"/>
      <c r="V46" s="612"/>
      <c r="W46" s="455"/>
      <c r="X46" s="455"/>
      <c r="Y46" s="631"/>
      <c r="Z46" s="287"/>
      <c r="AA46" s="286">
        <v>1849300130600</v>
      </c>
      <c r="AB46" s="287" t="s">
        <v>123</v>
      </c>
    </row>
    <row r="47" spans="1:30" s="40" customFormat="1" ht="6" customHeight="1" x14ac:dyDescent="0.5">
      <c r="A47" s="180"/>
      <c r="B47" s="409"/>
      <c r="C47" s="317"/>
      <c r="D47" s="318"/>
      <c r="E47" s="318"/>
      <c r="F47" s="180"/>
      <c r="G47" s="180"/>
      <c r="H47" s="180"/>
      <c r="I47" s="180"/>
      <c r="J47" s="180"/>
      <c r="K47" s="180"/>
      <c r="L47" s="180"/>
      <c r="M47" s="180"/>
      <c r="N47" s="178"/>
      <c r="O47" s="178"/>
      <c r="P47" s="178"/>
      <c r="Q47" s="178"/>
      <c r="R47" s="178"/>
      <c r="S47" s="178"/>
      <c r="T47" s="178"/>
      <c r="U47" s="178"/>
      <c r="V47" s="319"/>
      <c r="W47" s="319"/>
      <c r="X47" s="319"/>
      <c r="Y47" s="320"/>
      <c r="AA47" s="206"/>
    </row>
    <row r="48" spans="1:30" s="40" customFormat="1" ht="16.350000000000001" customHeight="1" x14ac:dyDescent="0.5">
      <c r="A48" s="178"/>
      <c r="B48" s="182" t="s">
        <v>24</v>
      </c>
      <c r="C48" s="180"/>
      <c r="E48" s="180">
        <f>I48+O48</f>
        <v>40</v>
      </c>
      <c r="F48" s="181" t="s">
        <v>6</v>
      </c>
      <c r="G48" s="182" t="s">
        <v>11</v>
      </c>
      <c r="I48" s="180">
        <f>COUNTIF($C$7:$C$46,"ช")</f>
        <v>21</v>
      </c>
      <c r="K48" s="183" t="s">
        <v>8</v>
      </c>
      <c r="L48" s="182"/>
      <c r="M48" s="179" t="s">
        <v>7</v>
      </c>
      <c r="N48" s="179"/>
      <c r="O48" s="180">
        <f>COUNTIF($C$7:$C$46,"ญ")</f>
        <v>19</v>
      </c>
      <c r="P48" s="178"/>
      <c r="Q48" s="183" t="s">
        <v>8</v>
      </c>
      <c r="V48" s="178"/>
      <c r="W48" s="178"/>
      <c r="X48" s="178"/>
      <c r="Y48" s="178"/>
      <c r="AA48" s="206"/>
    </row>
    <row r="49" spans="1:27" s="192" customFormat="1" ht="17.100000000000001" hidden="1" customHeight="1" x14ac:dyDescent="0.5">
      <c r="A49" s="186"/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AA49" s="321"/>
    </row>
    <row r="50" spans="1:27" s="188" customFormat="1" ht="15" hidden="1" customHeight="1" x14ac:dyDescent="0.5">
      <c r="A50" s="186"/>
      <c r="B50" s="322"/>
      <c r="C50" s="186"/>
      <c r="D50" s="185" t="s">
        <v>13</v>
      </c>
      <c r="E50" s="185">
        <f>COUNTIF($F$7:$F$46,"แดง")</f>
        <v>8</v>
      </c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AA50" s="323"/>
    </row>
    <row r="51" spans="1:27" s="188" customFormat="1" ht="15" hidden="1" customHeight="1" x14ac:dyDescent="0.5">
      <c r="A51" s="186"/>
      <c r="B51" s="322"/>
      <c r="C51" s="186"/>
      <c r="D51" s="185" t="s">
        <v>14</v>
      </c>
      <c r="E51" s="185">
        <f>COUNTIF($F$7:$F$46,"เหลือง")</f>
        <v>10</v>
      </c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AA51" s="323"/>
    </row>
    <row r="52" spans="1:27" s="188" customFormat="1" ht="15" hidden="1" customHeight="1" x14ac:dyDescent="0.5">
      <c r="A52" s="186"/>
      <c r="B52" s="322"/>
      <c r="C52" s="186"/>
      <c r="D52" s="185" t="s">
        <v>15</v>
      </c>
      <c r="E52" s="185">
        <f>COUNTIF($F$7:$F$46,"น้ำเงิน")</f>
        <v>8</v>
      </c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AA52" s="323"/>
    </row>
    <row r="53" spans="1:27" s="188" customFormat="1" ht="15" hidden="1" customHeight="1" x14ac:dyDescent="0.5">
      <c r="A53" s="186"/>
      <c r="B53" s="322"/>
      <c r="C53" s="186"/>
      <c r="D53" s="185" t="s">
        <v>16</v>
      </c>
      <c r="E53" s="185">
        <f>COUNTIF($F$7:$F$46,"ม่วง")</f>
        <v>8</v>
      </c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AA53" s="323"/>
    </row>
    <row r="54" spans="1:27" s="188" customFormat="1" ht="15" hidden="1" customHeight="1" x14ac:dyDescent="0.5">
      <c r="A54" s="186"/>
      <c r="B54" s="322"/>
      <c r="C54" s="186"/>
      <c r="D54" s="185" t="s">
        <v>17</v>
      </c>
      <c r="E54" s="185">
        <f>COUNTIF($F$7:$F$46,"ฟ้า")</f>
        <v>6</v>
      </c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AA54" s="323"/>
    </row>
    <row r="55" spans="1:27" s="188" customFormat="1" ht="15" hidden="1" customHeight="1" x14ac:dyDescent="0.5">
      <c r="A55" s="186"/>
      <c r="B55" s="322"/>
      <c r="C55" s="186"/>
      <c r="D55" s="324" t="s">
        <v>5</v>
      </c>
      <c r="E55" s="324">
        <f>SUM(E50:E54)</f>
        <v>40</v>
      </c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AA55" s="323"/>
    </row>
    <row r="56" spans="1:27" s="188" customFormat="1" ht="15" customHeight="1" x14ac:dyDescent="0.5">
      <c r="B56" s="325"/>
      <c r="C56" s="186"/>
      <c r="D56" s="190"/>
      <c r="E56" s="190"/>
      <c r="AA56" s="323"/>
    </row>
    <row r="57" spans="1:27" ht="15" customHeight="1" x14ac:dyDescent="0.5">
      <c r="B57" s="325"/>
      <c r="C57" s="186"/>
      <c r="D57" s="190"/>
      <c r="E57" s="190"/>
    </row>
    <row r="58" spans="1:27" ht="15" customHeight="1" x14ac:dyDescent="0.5">
      <c r="B58" s="325"/>
      <c r="C58" s="186"/>
      <c r="D58" s="190"/>
      <c r="E58" s="190"/>
    </row>
  </sheetData>
  <sortState xmlns:xlrd2="http://schemas.microsoft.com/office/spreadsheetml/2017/richdata2" ref="B23:AC27">
    <sortCondition ref="C23:C27"/>
    <sortCondition ref="B23:B27"/>
    <sortCondition ref="D23:D27"/>
    <sortCondition ref="E23:E27"/>
  </sortState>
  <mergeCells count="7">
    <mergeCell ref="F5:F6"/>
    <mergeCell ref="W4:Y4"/>
    <mergeCell ref="A5:A6"/>
    <mergeCell ref="B5:B6"/>
    <mergeCell ref="C5:C6"/>
    <mergeCell ref="D5:D6"/>
    <mergeCell ref="E5:E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58"/>
  <sheetViews>
    <sheetView topLeftCell="A8" zoomScale="150" zoomScaleNormal="150" workbookViewId="0">
      <selection activeCell="AH15" sqref="AH15"/>
    </sheetView>
  </sheetViews>
  <sheetFormatPr defaultColWidth="9.140625" defaultRowHeight="15" customHeight="1" x14ac:dyDescent="0.5"/>
  <cols>
    <col min="1" max="1" width="5.140625" style="25" customWidth="1"/>
    <col min="2" max="2" width="9.85546875" style="487" customWidth="1"/>
    <col min="3" max="3" width="3.140625" style="184" customWidth="1"/>
    <col min="4" max="4" width="9.42578125" style="433" customWidth="1"/>
    <col min="5" max="5" width="11" style="433" customWidth="1"/>
    <col min="6" max="6" width="5.140625" style="25" customWidth="1"/>
    <col min="7" max="25" width="3" style="25" customWidth="1"/>
    <col min="26" max="26" width="4.140625" style="25" hidden="1" customWidth="1"/>
    <col min="27" max="27" width="22" style="198" hidden="1" customWidth="1"/>
    <col min="28" max="28" width="23.42578125" style="25" hidden="1" customWidth="1"/>
    <col min="29" max="16384" width="9.140625" style="25"/>
  </cols>
  <sheetData>
    <row r="1" spans="1:28" ht="18" customHeight="1" x14ac:dyDescent="0.5">
      <c r="B1" s="461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ม.4'!B20</f>
        <v>นางสาวสุมนทิพย์  ทิพย์หนู</v>
      </c>
    </row>
    <row r="2" spans="1:28" ht="18" customHeight="1" x14ac:dyDescent="0.5">
      <c r="B2" s="462" t="s">
        <v>49</v>
      </c>
      <c r="C2" s="25"/>
      <c r="D2" s="35"/>
      <c r="E2" s="420" t="s">
        <v>64</v>
      </c>
      <c r="M2" s="25" t="s">
        <v>50</v>
      </c>
      <c r="R2" s="25" t="str">
        <f>'ยอด ม.4'!B21</f>
        <v xml:space="preserve">นางสาวเมธินี  ช่วยปลัด  </v>
      </c>
    </row>
    <row r="3" spans="1:28" s="35" customFormat="1" ht="17.25" customHeight="1" x14ac:dyDescent="0.5">
      <c r="A3" s="31" t="s">
        <v>81</v>
      </c>
      <c r="B3" s="463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463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01">
        <f>'ยอด ม.4'!F20</f>
        <v>724</v>
      </c>
      <c r="X4" s="801"/>
      <c r="AA4" s="198"/>
    </row>
    <row r="5" spans="1:28" s="40" customFormat="1" ht="18" customHeight="1" x14ac:dyDescent="0.5">
      <c r="A5" s="802" t="s">
        <v>0</v>
      </c>
      <c r="B5" s="825" t="s">
        <v>1</v>
      </c>
      <c r="C5" s="816" t="s">
        <v>2</v>
      </c>
      <c r="D5" s="818" t="s">
        <v>9</v>
      </c>
      <c r="E5" s="820" t="s">
        <v>4</v>
      </c>
      <c r="F5" s="802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03"/>
      <c r="B6" s="826"/>
      <c r="C6" s="817"/>
      <c r="D6" s="819"/>
      <c r="E6" s="821"/>
      <c r="F6" s="812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114</v>
      </c>
      <c r="AB6" s="213" t="s">
        <v>115</v>
      </c>
    </row>
    <row r="7" spans="1:28" s="40" customFormat="1" ht="16.350000000000001" customHeight="1" x14ac:dyDescent="0.5">
      <c r="A7" s="257">
        <v>1</v>
      </c>
      <c r="B7" s="697">
        <v>42868</v>
      </c>
      <c r="C7" s="217" t="s">
        <v>83</v>
      </c>
      <c r="D7" s="218" t="s">
        <v>623</v>
      </c>
      <c r="E7" s="219" t="s">
        <v>624</v>
      </c>
      <c r="F7" s="221" t="s">
        <v>13</v>
      </c>
      <c r="G7" s="464"/>
      <c r="H7" s="465"/>
      <c r="I7" s="466"/>
      <c r="J7" s="466"/>
      <c r="K7" s="466"/>
      <c r="L7" s="466"/>
      <c r="M7" s="466"/>
      <c r="N7" s="466"/>
      <c r="O7" s="466"/>
      <c r="P7" s="259"/>
      <c r="Q7" s="259"/>
      <c r="R7" s="259"/>
      <c r="S7" s="259"/>
      <c r="T7" s="259"/>
      <c r="U7" s="259"/>
      <c r="V7" s="259"/>
      <c r="W7" s="259"/>
      <c r="X7" s="258"/>
      <c r="Y7" s="260"/>
      <c r="AA7" s="229">
        <v>1849902168095</v>
      </c>
      <c r="AB7" s="230" t="s">
        <v>117</v>
      </c>
    </row>
    <row r="8" spans="1:28" s="40" customFormat="1" ht="16.350000000000001" customHeight="1" x14ac:dyDescent="0.5">
      <c r="A8" s="120">
        <v>2</v>
      </c>
      <c r="B8" s="698">
        <v>42873</v>
      </c>
      <c r="C8" s="232" t="s">
        <v>83</v>
      </c>
      <c r="D8" s="233" t="s">
        <v>625</v>
      </c>
      <c r="E8" s="234" t="s">
        <v>626</v>
      </c>
      <c r="F8" s="236" t="s">
        <v>14</v>
      </c>
      <c r="G8" s="397"/>
      <c r="H8" s="237"/>
      <c r="I8" s="238"/>
      <c r="J8" s="238"/>
      <c r="K8" s="238"/>
      <c r="L8" s="238"/>
      <c r="M8" s="238"/>
      <c r="N8" s="238"/>
      <c r="O8" s="238"/>
      <c r="P8" s="239"/>
      <c r="Q8" s="239"/>
      <c r="R8" s="239"/>
      <c r="S8" s="239"/>
      <c r="T8" s="239"/>
      <c r="U8" s="239"/>
      <c r="V8" s="239"/>
      <c r="W8" s="239"/>
      <c r="X8" s="240"/>
      <c r="Y8" s="241"/>
      <c r="AA8" s="229">
        <v>1849902138293</v>
      </c>
      <c r="AB8" s="230" t="s">
        <v>117</v>
      </c>
    </row>
    <row r="9" spans="1:28" s="40" customFormat="1" ht="16.350000000000001" customHeight="1" x14ac:dyDescent="0.5">
      <c r="A9" s="120">
        <v>3</v>
      </c>
      <c r="B9" s="607">
        <v>42905</v>
      </c>
      <c r="C9" s="163" t="s">
        <v>83</v>
      </c>
      <c r="D9" s="164" t="s">
        <v>627</v>
      </c>
      <c r="E9" s="165" t="s">
        <v>628</v>
      </c>
      <c r="F9" s="168" t="s">
        <v>15</v>
      </c>
      <c r="G9" s="340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241"/>
      <c r="AA9" s="229">
        <v>1849100030563</v>
      </c>
      <c r="AB9" s="230" t="s">
        <v>117</v>
      </c>
    </row>
    <row r="10" spans="1:28" s="40" customFormat="1" ht="16.350000000000001" customHeight="1" x14ac:dyDescent="0.5">
      <c r="A10" s="120">
        <v>4</v>
      </c>
      <c r="B10" s="698">
        <v>42909</v>
      </c>
      <c r="C10" s="232" t="s">
        <v>83</v>
      </c>
      <c r="D10" s="233" t="s">
        <v>629</v>
      </c>
      <c r="E10" s="234" t="s">
        <v>630</v>
      </c>
      <c r="F10" s="236" t="s">
        <v>16</v>
      </c>
      <c r="G10" s="397"/>
      <c r="H10" s="239"/>
      <c r="I10" s="238"/>
      <c r="J10" s="238"/>
      <c r="K10" s="238"/>
      <c r="L10" s="240"/>
      <c r="M10" s="240"/>
      <c r="N10" s="240"/>
      <c r="O10" s="240"/>
      <c r="P10" s="239"/>
      <c r="Q10" s="239"/>
      <c r="R10" s="239"/>
      <c r="S10" s="239"/>
      <c r="T10" s="239"/>
      <c r="U10" s="239"/>
      <c r="V10" s="239"/>
      <c r="W10" s="239"/>
      <c r="X10" s="240"/>
      <c r="Y10" s="73"/>
      <c r="AA10" s="229">
        <v>1909803559036</v>
      </c>
      <c r="AB10" s="230" t="s">
        <v>117</v>
      </c>
    </row>
    <row r="11" spans="1:28" s="40" customFormat="1" ht="16.350000000000001" customHeight="1" x14ac:dyDescent="0.5">
      <c r="A11" s="246">
        <v>5</v>
      </c>
      <c r="B11" s="699">
        <v>42910</v>
      </c>
      <c r="C11" s="248" t="s">
        <v>83</v>
      </c>
      <c r="D11" s="249" t="s">
        <v>631</v>
      </c>
      <c r="E11" s="250" t="s">
        <v>632</v>
      </c>
      <c r="F11" s="676" t="s">
        <v>17</v>
      </c>
      <c r="G11" s="392"/>
      <c r="H11" s="254"/>
      <c r="I11" s="253"/>
      <c r="J11" s="253"/>
      <c r="K11" s="253"/>
      <c r="L11" s="253"/>
      <c r="M11" s="253"/>
      <c r="N11" s="253"/>
      <c r="O11" s="253"/>
      <c r="P11" s="254"/>
      <c r="Q11" s="254"/>
      <c r="R11" s="254"/>
      <c r="S11" s="254"/>
      <c r="T11" s="254"/>
      <c r="U11" s="254"/>
      <c r="V11" s="254"/>
      <c r="W11" s="254"/>
      <c r="X11" s="255"/>
      <c r="Y11" s="256"/>
      <c r="AA11" s="229">
        <v>1849902173315</v>
      </c>
      <c r="AB11" s="230" t="s">
        <v>117</v>
      </c>
    </row>
    <row r="12" spans="1:28" s="40" customFormat="1" ht="15.95" customHeight="1" x14ac:dyDescent="0.5">
      <c r="A12" s="257">
        <v>6</v>
      </c>
      <c r="B12" s="697">
        <v>42913</v>
      </c>
      <c r="C12" s="217" t="s">
        <v>83</v>
      </c>
      <c r="D12" s="218" t="s">
        <v>633</v>
      </c>
      <c r="E12" s="219" t="s">
        <v>634</v>
      </c>
      <c r="F12" s="221" t="s">
        <v>13</v>
      </c>
      <c r="G12" s="464"/>
      <c r="H12" s="259"/>
      <c r="I12" s="466"/>
      <c r="J12" s="466"/>
      <c r="K12" s="466"/>
      <c r="L12" s="466"/>
      <c r="M12" s="466"/>
      <c r="N12" s="466"/>
      <c r="O12" s="466"/>
      <c r="P12" s="259"/>
      <c r="Q12" s="259"/>
      <c r="R12" s="259"/>
      <c r="S12" s="259"/>
      <c r="T12" s="259"/>
      <c r="U12" s="259"/>
      <c r="V12" s="259"/>
      <c r="W12" s="259"/>
      <c r="X12" s="258"/>
      <c r="Y12" s="260"/>
      <c r="AA12" s="229">
        <v>1849902144013</v>
      </c>
      <c r="AB12" s="230" t="s">
        <v>117</v>
      </c>
    </row>
    <row r="13" spans="1:28" s="40" customFormat="1" ht="16.350000000000001" customHeight="1" x14ac:dyDescent="0.5">
      <c r="A13" s="120">
        <v>7</v>
      </c>
      <c r="B13" s="698">
        <v>42952</v>
      </c>
      <c r="C13" s="232" t="s">
        <v>83</v>
      </c>
      <c r="D13" s="233" t="s">
        <v>635</v>
      </c>
      <c r="E13" s="234" t="s">
        <v>636</v>
      </c>
      <c r="F13" s="236" t="s">
        <v>14</v>
      </c>
      <c r="G13" s="432"/>
      <c r="H13" s="467"/>
      <c r="I13" s="240"/>
      <c r="J13" s="240"/>
      <c r="K13" s="240"/>
      <c r="L13" s="240"/>
      <c r="M13" s="240"/>
      <c r="N13" s="240"/>
      <c r="O13" s="240"/>
      <c r="P13" s="239"/>
      <c r="Q13" s="239"/>
      <c r="R13" s="239"/>
      <c r="S13" s="239"/>
      <c r="T13" s="239"/>
      <c r="U13" s="239"/>
      <c r="V13" s="239"/>
      <c r="W13" s="239"/>
      <c r="X13" s="240"/>
      <c r="Y13" s="241"/>
      <c r="AA13" s="229">
        <v>1849902125787</v>
      </c>
      <c r="AB13" s="230" t="s">
        <v>117</v>
      </c>
    </row>
    <row r="14" spans="1:28" s="40" customFormat="1" ht="16.350000000000001" customHeight="1" x14ac:dyDescent="0.5">
      <c r="A14" s="120">
        <v>8</v>
      </c>
      <c r="B14" s="698">
        <v>42963</v>
      </c>
      <c r="C14" s="232" t="s">
        <v>83</v>
      </c>
      <c r="D14" s="233" t="s">
        <v>639</v>
      </c>
      <c r="E14" s="234" t="s">
        <v>640</v>
      </c>
      <c r="F14" s="168" t="s">
        <v>16</v>
      </c>
      <c r="G14" s="397"/>
      <c r="H14" s="239"/>
      <c r="I14" s="238"/>
      <c r="J14" s="238"/>
      <c r="K14" s="238"/>
      <c r="L14" s="238"/>
      <c r="M14" s="238"/>
      <c r="N14" s="238"/>
      <c r="O14" s="238"/>
      <c r="P14" s="239"/>
      <c r="Q14" s="239"/>
      <c r="R14" s="239"/>
      <c r="S14" s="239"/>
      <c r="T14" s="239"/>
      <c r="U14" s="239"/>
      <c r="V14" s="239"/>
      <c r="W14" s="239"/>
      <c r="X14" s="240"/>
      <c r="Y14" s="241"/>
      <c r="AA14" s="229">
        <v>1849902059831</v>
      </c>
      <c r="AB14" s="230" t="s">
        <v>117</v>
      </c>
    </row>
    <row r="15" spans="1:28" s="40" customFormat="1" ht="16.350000000000001" customHeight="1" x14ac:dyDescent="0.5">
      <c r="A15" s="120">
        <v>9</v>
      </c>
      <c r="B15" s="698">
        <v>42988</v>
      </c>
      <c r="C15" s="232" t="s">
        <v>83</v>
      </c>
      <c r="D15" s="233" t="s">
        <v>641</v>
      </c>
      <c r="E15" s="234" t="s">
        <v>642</v>
      </c>
      <c r="F15" s="236" t="s">
        <v>17</v>
      </c>
      <c r="G15" s="397"/>
      <c r="H15" s="239"/>
      <c r="I15" s="238"/>
      <c r="J15" s="238"/>
      <c r="K15" s="238"/>
      <c r="L15" s="238"/>
      <c r="M15" s="238"/>
      <c r="N15" s="238"/>
      <c r="O15" s="238"/>
      <c r="P15" s="239"/>
      <c r="Q15" s="239"/>
      <c r="R15" s="239"/>
      <c r="S15" s="239"/>
      <c r="T15" s="239"/>
      <c r="U15" s="239"/>
      <c r="V15" s="239"/>
      <c r="W15" s="239"/>
      <c r="X15" s="240"/>
      <c r="Y15" s="241"/>
      <c r="AA15" s="229">
        <v>1103704469090</v>
      </c>
      <c r="AB15" s="230" t="s">
        <v>117</v>
      </c>
    </row>
    <row r="16" spans="1:28" s="40" customFormat="1" ht="15.95" customHeight="1" x14ac:dyDescent="0.5">
      <c r="A16" s="246">
        <v>10</v>
      </c>
      <c r="B16" s="699">
        <v>43030</v>
      </c>
      <c r="C16" s="248" t="s">
        <v>83</v>
      </c>
      <c r="D16" s="249" t="s">
        <v>645</v>
      </c>
      <c r="E16" s="250" t="s">
        <v>646</v>
      </c>
      <c r="F16" s="676" t="s">
        <v>13</v>
      </c>
      <c r="G16" s="392"/>
      <c r="H16" s="254"/>
      <c r="I16" s="253"/>
      <c r="J16" s="253"/>
      <c r="K16" s="253"/>
      <c r="L16" s="253"/>
      <c r="M16" s="253"/>
      <c r="N16" s="253"/>
      <c r="O16" s="253"/>
      <c r="P16" s="254"/>
      <c r="Q16" s="254"/>
      <c r="R16" s="254"/>
      <c r="S16" s="254"/>
      <c r="T16" s="254"/>
      <c r="U16" s="254"/>
      <c r="V16" s="254"/>
      <c r="W16" s="254"/>
      <c r="X16" s="255"/>
      <c r="Y16" s="256"/>
      <c r="AA16" s="229">
        <v>1849902100580</v>
      </c>
      <c r="AB16" s="230" t="s">
        <v>117</v>
      </c>
    </row>
    <row r="17" spans="1:28" s="40" customFormat="1" ht="15.95" customHeight="1" x14ac:dyDescent="0.5">
      <c r="A17" s="257">
        <v>11</v>
      </c>
      <c r="B17" s="700">
        <v>43161</v>
      </c>
      <c r="C17" s="217" t="s">
        <v>83</v>
      </c>
      <c r="D17" s="677" t="s">
        <v>650</v>
      </c>
      <c r="E17" s="219" t="s">
        <v>651</v>
      </c>
      <c r="F17" s="221" t="s">
        <v>15</v>
      </c>
      <c r="G17" s="464"/>
      <c r="H17" s="259"/>
      <c r="I17" s="466"/>
      <c r="J17" s="466"/>
      <c r="K17" s="466"/>
      <c r="L17" s="466"/>
      <c r="M17" s="466"/>
      <c r="N17" s="466"/>
      <c r="O17" s="466"/>
      <c r="P17" s="259"/>
      <c r="Q17" s="259"/>
      <c r="R17" s="259"/>
      <c r="S17" s="259"/>
      <c r="T17" s="259"/>
      <c r="U17" s="259"/>
      <c r="V17" s="259"/>
      <c r="W17" s="259"/>
      <c r="X17" s="258"/>
      <c r="Y17" s="260"/>
      <c r="AA17" s="229">
        <v>1849902134590</v>
      </c>
      <c r="AB17" s="230" t="s">
        <v>117</v>
      </c>
    </row>
    <row r="18" spans="1:28" s="40" customFormat="1" ht="16.350000000000001" customHeight="1" x14ac:dyDescent="0.5">
      <c r="A18" s="120">
        <v>12</v>
      </c>
      <c r="B18" s="706">
        <v>45052</v>
      </c>
      <c r="C18" s="439" t="s">
        <v>83</v>
      </c>
      <c r="D18" s="440" t="s">
        <v>652</v>
      </c>
      <c r="E18" s="441" t="s">
        <v>653</v>
      </c>
      <c r="F18" s="315" t="s">
        <v>16</v>
      </c>
      <c r="G18" s="432"/>
      <c r="H18" s="261"/>
      <c r="I18" s="240"/>
      <c r="J18" s="240"/>
      <c r="K18" s="240"/>
      <c r="L18" s="240"/>
      <c r="M18" s="240"/>
      <c r="N18" s="240"/>
      <c r="O18" s="240"/>
      <c r="P18" s="239"/>
      <c r="Q18" s="239"/>
      <c r="R18" s="239"/>
      <c r="S18" s="239"/>
      <c r="T18" s="239"/>
      <c r="U18" s="239"/>
      <c r="V18" s="239"/>
      <c r="W18" s="239"/>
      <c r="X18" s="240"/>
      <c r="Y18" s="241"/>
      <c r="AA18" s="229">
        <v>1849902022490</v>
      </c>
      <c r="AB18" s="230" t="s">
        <v>117</v>
      </c>
    </row>
    <row r="19" spans="1:28" s="40" customFormat="1" ht="16.350000000000001" customHeight="1" x14ac:dyDescent="0.5">
      <c r="A19" s="120">
        <v>13</v>
      </c>
      <c r="B19" s="706">
        <v>45053</v>
      </c>
      <c r="C19" s="439" t="s">
        <v>83</v>
      </c>
      <c r="D19" s="440" t="s">
        <v>654</v>
      </c>
      <c r="E19" s="441" t="s">
        <v>655</v>
      </c>
      <c r="F19" s="359" t="s">
        <v>17</v>
      </c>
      <c r="G19" s="432"/>
      <c r="H19" s="239"/>
      <c r="I19" s="240"/>
      <c r="J19" s="240"/>
      <c r="K19" s="240"/>
      <c r="L19" s="240"/>
      <c r="M19" s="240"/>
      <c r="N19" s="240"/>
      <c r="O19" s="240"/>
      <c r="P19" s="239"/>
      <c r="Q19" s="239"/>
      <c r="R19" s="239"/>
      <c r="S19" s="239"/>
      <c r="T19" s="239"/>
      <c r="U19" s="239"/>
      <c r="V19" s="239"/>
      <c r="W19" s="239"/>
      <c r="X19" s="240"/>
      <c r="Y19" s="241"/>
      <c r="AA19" s="229">
        <v>1101402416901</v>
      </c>
      <c r="AB19" s="230" t="s">
        <v>117</v>
      </c>
    </row>
    <row r="20" spans="1:28" s="40" customFormat="1" ht="16.350000000000001" customHeight="1" x14ac:dyDescent="0.5">
      <c r="A20" s="359">
        <v>14</v>
      </c>
      <c r="B20" s="706">
        <v>45054</v>
      </c>
      <c r="C20" s="439" t="s">
        <v>83</v>
      </c>
      <c r="D20" s="440" t="s">
        <v>656</v>
      </c>
      <c r="E20" s="441" t="s">
        <v>657</v>
      </c>
      <c r="F20" s="315" t="s">
        <v>13</v>
      </c>
      <c r="G20" s="662"/>
      <c r="H20" s="665"/>
      <c r="I20" s="664"/>
      <c r="J20" s="664"/>
      <c r="K20" s="664"/>
      <c r="L20" s="664"/>
      <c r="M20" s="664"/>
      <c r="N20" s="664"/>
      <c r="O20" s="664"/>
      <c r="P20" s="665"/>
      <c r="Q20" s="665"/>
      <c r="R20" s="665"/>
      <c r="S20" s="665"/>
      <c r="T20" s="665"/>
      <c r="U20" s="665"/>
      <c r="V20" s="665"/>
      <c r="W20" s="665"/>
      <c r="X20" s="666"/>
      <c r="Y20" s="667"/>
      <c r="Z20" s="287"/>
      <c r="AA20" s="286">
        <v>1849902137386</v>
      </c>
      <c r="AB20" s="287" t="s">
        <v>312</v>
      </c>
    </row>
    <row r="21" spans="1:28" s="40" customFormat="1" ht="15.95" customHeight="1" x14ac:dyDescent="0.5">
      <c r="A21" s="347">
        <v>15</v>
      </c>
      <c r="B21" s="707">
        <v>45055</v>
      </c>
      <c r="C21" s="425" t="s">
        <v>83</v>
      </c>
      <c r="D21" s="426" t="s">
        <v>658</v>
      </c>
      <c r="E21" s="427" t="s">
        <v>659</v>
      </c>
      <c r="F21" s="482" t="s">
        <v>14</v>
      </c>
      <c r="G21" s="628"/>
      <c r="H21" s="708"/>
      <c r="I21" s="630"/>
      <c r="J21" s="630"/>
      <c r="K21" s="630"/>
      <c r="L21" s="630"/>
      <c r="M21" s="630"/>
      <c r="N21" s="630"/>
      <c r="O21" s="630"/>
      <c r="P21" s="708"/>
      <c r="Q21" s="708"/>
      <c r="R21" s="708"/>
      <c r="S21" s="708"/>
      <c r="T21" s="708"/>
      <c r="U21" s="708"/>
      <c r="V21" s="708"/>
      <c r="W21" s="708"/>
      <c r="X21" s="709"/>
      <c r="Y21" s="710"/>
      <c r="Z21" s="287"/>
      <c r="AA21" s="286">
        <v>1849902143220</v>
      </c>
      <c r="AB21" s="287" t="s">
        <v>313</v>
      </c>
    </row>
    <row r="22" spans="1:28" s="40" customFormat="1" ht="15.95" customHeight="1" x14ac:dyDescent="0.5">
      <c r="A22" s="352">
        <v>16</v>
      </c>
      <c r="B22" s="711">
        <v>45124</v>
      </c>
      <c r="C22" s="468" t="s">
        <v>83</v>
      </c>
      <c r="D22" s="469" t="s">
        <v>1096</v>
      </c>
      <c r="E22" s="470" t="s">
        <v>640</v>
      </c>
      <c r="F22" s="297" t="s">
        <v>16</v>
      </c>
      <c r="G22" s="783" t="s">
        <v>1097</v>
      </c>
      <c r="H22" s="713"/>
      <c r="I22" s="714"/>
      <c r="J22" s="714"/>
      <c r="K22" s="714"/>
      <c r="L22" s="714"/>
      <c r="M22" s="714"/>
      <c r="N22" s="714"/>
      <c r="O22" s="714"/>
      <c r="P22" s="713"/>
      <c r="Q22" s="713"/>
      <c r="R22" s="713"/>
      <c r="S22" s="713"/>
      <c r="T22" s="713"/>
      <c r="U22" s="713"/>
      <c r="V22" s="713"/>
      <c r="W22" s="713"/>
      <c r="X22" s="715"/>
      <c r="Y22" s="716"/>
      <c r="Z22" s="287"/>
      <c r="AA22" s="286">
        <v>1809800257595</v>
      </c>
      <c r="AB22" s="287" t="s">
        <v>698</v>
      </c>
    </row>
    <row r="23" spans="1:28" s="40" customFormat="1" ht="16.350000000000001" customHeight="1" x14ac:dyDescent="0.5">
      <c r="A23" s="120">
        <v>17</v>
      </c>
      <c r="B23" s="782">
        <v>43080</v>
      </c>
      <c r="C23" s="439" t="s">
        <v>83</v>
      </c>
      <c r="D23" s="440" t="s">
        <v>1098</v>
      </c>
      <c r="E23" s="441" t="s">
        <v>1099</v>
      </c>
      <c r="F23" s="315" t="s">
        <v>15</v>
      </c>
      <c r="G23" s="784" t="s">
        <v>1097</v>
      </c>
      <c r="H23" s="665"/>
      <c r="I23" s="664"/>
      <c r="J23" s="664"/>
      <c r="K23" s="664"/>
      <c r="L23" s="663"/>
      <c r="M23" s="664"/>
      <c r="N23" s="664"/>
      <c r="O23" s="664"/>
      <c r="P23" s="665"/>
      <c r="Q23" s="665"/>
      <c r="R23" s="665"/>
      <c r="S23" s="665"/>
      <c r="T23" s="665"/>
      <c r="U23" s="665"/>
      <c r="V23" s="665"/>
      <c r="W23" s="665"/>
      <c r="X23" s="666"/>
      <c r="Y23" s="667"/>
      <c r="Z23" s="287"/>
      <c r="AA23" s="286">
        <v>2860401039853</v>
      </c>
      <c r="AB23" s="287" t="s">
        <v>120</v>
      </c>
    </row>
    <row r="24" spans="1:28" s="40" customFormat="1" ht="16.350000000000001" customHeight="1" x14ac:dyDescent="0.5">
      <c r="A24" s="120">
        <v>18</v>
      </c>
      <c r="B24" s="702">
        <v>42787</v>
      </c>
      <c r="C24" s="232" t="s">
        <v>75</v>
      </c>
      <c r="D24" s="233" t="s">
        <v>660</v>
      </c>
      <c r="E24" s="234" t="s">
        <v>661</v>
      </c>
      <c r="F24" s="168" t="s">
        <v>15</v>
      </c>
      <c r="G24" s="662"/>
      <c r="H24" s="665"/>
      <c r="I24" s="664"/>
      <c r="J24" s="664"/>
      <c r="K24" s="664"/>
      <c r="L24" s="663"/>
      <c r="M24" s="664"/>
      <c r="N24" s="238"/>
      <c r="O24" s="238"/>
      <c r="P24" s="239"/>
      <c r="Q24" s="239"/>
      <c r="R24" s="239"/>
      <c r="S24" s="239"/>
      <c r="T24" s="239"/>
      <c r="U24" s="239"/>
      <c r="V24" s="239"/>
      <c r="W24" s="239"/>
      <c r="X24" s="240"/>
      <c r="Y24" s="241"/>
      <c r="AA24" s="229">
        <v>1849902129006</v>
      </c>
      <c r="AB24" s="230" t="s">
        <v>117</v>
      </c>
    </row>
    <row r="25" spans="1:28" s="40" customFormat="1" ht="16.350000000000001" customHeight="1" x14ac:dyDescent="0.5">
      <c r="A25" s="120">
        <v>19</v>
      </c>
      <c r="B25" s="702">
        <v>42854</v>
      </c>
      <c r="C25" s="232" t="s">
        <v>75</v>
      </c>
      <c r="D25" s="233" t="s">
        <v>662</v>
      </c>
      <c r="E25" s="234" t="s">
        <v>663</v>
      </c>
      <c r="F25" s="236" t="s">
        <v>16</v>
      </c>
      <c r="G25" s="397"/>
      <c r="H25" s="239"/>
      <c r="I25" s="238"/>
      <c r="J25" s="238"/>
      <c r="K25" s="238"/>
      <c r="L25" s="238"/>
      <c r="M25" s="238"/>
      <c r="N25" s="238"/>
      <c r="O25" s="238"/>
      <c r="P25" s="239"/>
      <c r="Q25" s="239"/>
      <c r="R25" s="239"/>
      <c r="S25" s="239"/>
      <c r="T25" s="239"/>
      <c r="U25" s="239"/>
      <c r="V25" s="239"/>
      <c r="W25" s="239"/>
      <c r="X25" s="240"/>
      <c r="Y25" s="241"/>
      <c r="AA25" s="229">
        <v>1849902160370</v>
      </c>
      <c r="AB25" s="230" t="s">
        <v>117</v>
      </c>
    </row>
    <row r="26" spans="1:28" s="40" customFormat="1" ht="16.350000000000001" customHeight="1" x14ac:dyDescent="0.5">
      <c r="A26" s="246">
        <v>20</v>
      </c>
      <c r="B26" s="703">
        <v>42969</v>
      </c>
      <c r="C26" s="248" t="s">
        <v>75</v>
      </c>
      <c r="D26" s="249" t="s">
        <v>664</v>
      </c>
      <c r="E26" s="250" t="s">
        <v>665</v>
      </c>
      <c r="F26" s="676" t="s">
        <v>17</v>
      </c>
      <c r="G26" s="392"/>
      <c r="H26" s="254"/>
      <c r="I26" s="253"/>
      <c r="J26" s="253"/>
      <c r="K26" s="253"/>
      <c r="L26" s="253"/>
      <c r="M26" s="253"/>
      <c r="N26" s="253"/>
      <c r="O26" s="253"/>
      <c r="P26" s="254"/>
      <c r="Q26" s="254"/>
      <c r="R26" s="254"/>
      <c r="S26" s="254"/>
      <c r="T26" s="254"/>
      <c r="U26" s="254"/>
      <c r="V26" s="254"/>
      <c r="W26" s="254"/>
      <c r="X26" s="255"/>
      <c r="Y26" s="471"/>
      <c r="AA26" s="229">
        <v>1849902134166</v>
      </c>
      <c r="AB26" s="230" t="s">
        <v>117</v>
      </c>
    </row>
    <row r="27" spans="1:28" s="40" customFormat="1" ht="15.95" customHeight="1" x14ac:dyDescent="0.5">
      <c r="A27" s="257">
        <v>21</v>
      </c>
      <c r="B27" s="701">
        <v>42982</v>
      </c>
      <c r="C27" s="217" t="s">
        <v>75</v>
      </c>
      <c r="D27" s="218" t="s">
        <v>666</v>
      </c>
      <c r="E27" s="219" t="s">
        <v>667</v>
      </c>
      <c r="F27" s="221" t="s">
        <v>13</v>
      </c>
      <c r="G27" s="464"/>
      <c r="H27" s="259"/>
      <c r="I27" s="466"/>
      <c r="J27" s="466"/>
      <c r="K27" s="466"/>
      <c r="L27" s="466"/>
      <c r="M27" s="466"/>
      <c r="N27" s="466"/>
      <c r="O27" s="466"/>
      <c r="P27" s="259"/>
      <c r="Q27" s="259"/>
      <c r="R27" s="259"/>
      <c r="S27" s="259"/>
      <c r="T27" s="259"/>
      <c r="U27" s="259"/>
      <c r="V27" s="259"/>
      <c r="W27" s="259"/>
      <c r="X27" s="258"/>
      <c r="Y27" s="260"/>
      <c r="AA27" s="229">
        <v>1103101086563</v>
      </c>
      <c r="AB27" s="230" t="s">
        <v>117</v>
      </c>
    </row>
    <row r="28" spans="1:28" s="40" customFormat="1" ht="15.95" customHeight="1" x14ac:dyDescent="0.5">
      <c r="A28" s="316">
        <v>22</v>
      </c>
      <c r="B28" s="704">
        <v>43048</v>
      </c>
      <c r="C28" s="679" t="s">
        <v>75</v>
      </c>
      <c r="D28" s="680" t="s">
        <v>664</v>
      </c>
      <c r="E28" s="681" t="s">
        <v>668</v>
      </c>
      <c r="F28" s="236" t="s">
        <v>14</v>
      </c>
      <c r="G28" s="472"/>
      <c r="H28" s="473"/>
      <c r="I28" s="474"/>
      <c r="J28" s="474"/>
      <c r="K28" s="474"/>
      <c r="L28" s="474"/>
      <c r="M28" s="474"/>
      <c r="N28" s="474"/>
      <c r="O28" s="474"/>
      <c r="P28" s="473"/>
      <c r="Q28" s="473"/>
      <c r="R28" s="473"/>
      <c r="S28" s="473"/>
      <c r="T28" s="473"/>
      <c r="U28" s="473"/>
      <c r="V28" s="473"/>
      <c r="W28" s="473"/>
      <c r="X28" s="475"/>
      <c r="Y28" s="476"/>
      <c r="AA28" s="229">
        <v>1849902095861</v>
      </c>
      <c r="AB28" s="230" t="s">
        <v>117</v>
      </c>
    </row>
    <row r="29" spans="1:28" s="40" customFormat="1" ht="16.350000000000001" customHeight="1" x14ac:dyDescent="0.5">
      <c r="A29" s="120">
        <v>23</v>
      </c>
      <c r="B29" s="702">
        <v>43050</v>
      </c>
      <c r="C29" s="232" t="s">
        <v>75</v>
      </c>
      <c r="D29" s="233" t="s">
        <v>669</v>
      </c>
      <c r="E29" s="234" t="s">
        <v>670</v>
      </c>
      <c r="F29" s="168" t="s">
        <v>15</v>
      </c>
      <c r="G29" s="432"/>
      <c r="H29" s="467"/>
      <c r="I29" s="240"/>
      <c r="J29" s="240"/>
      <c r="K29" s="240"/>
      <c r="L29" s="238"/>
      <c r="M29" s="238"/>
      <c r="N29" s="238"/>
      <c r="O29" s="238"/>
      <c r="P29" s="239"/>
      <c r="Q29" s="239"/>
      <c r="R29" s="239"/>
      <c r="S29" s="239"/>
      <c r="T29" s="239"/>
      <c r="U29" s="239"/>
      <c r="V29" s="239"/>
      <c r="W29" s="239"/>
      <c r="X29" s="240"/>
      <c r="Y29" s="241"/>
      <c r="AA29" s="229">
        <v>1849902152121</v>
      </c>
      <c r="AB29" s="230" t="s">
        <v>117</v>
      </c>
    </row>
    <row r="30" spans="1:28" s="40" customFormat="1" ht="16.350000000000001" customHeight="1" x14ac:dyDescent="0.5">
      <c r="A30" s="120">
        <v>24</v>
      </c>
      <c r="B30" s="702">
        <v>43051</v>
      </c>
      <c r="C30" s="232" t="s">
        <v>75</v>
      </c>
      <c r="D30" s="233" t="s">
        <v>671</v>
      </c>
      <c r="E30" s="234" t="s">
        <v>672</v>
      </c>
      <c r="F30" s="236" t="s">
        <v>16</v>
      </c>
      <c r="G30" s="397"/>
      <c r="H30" s="467"/>
      <c r="I30" s="238"/>
      <c r="J30" s="238"/>
      <c r="K30" s="238"/>
      <c r="L30" s="238"/>
      <c r="M30" s="238"/>
      <c r="N30" s="238"/>
      <c r="O30" s="238"/>
      <c r="P30" s="239"/>
      <c r="Q30" s="239"/>
      <c r="R30" s="239"/>
      <c r="S30" s="239"/>
      <c r="T30" s="239"/>
      <c r="U30" s="239"/>
      <c r="V30" s="239"/>
      <c r="W30" s="239"/>
      <c r="X30" s="240"/>
      <c r="Y30" s="241"/>
      <c r="AA30" s="229">
        <v>1849902170642</v>
      </c>
      <c r="AB30" s="230" t="s">
        <v>117</v>
      </c>
    </row>
    <row r="31" spans="1:28" s="40" customFormat="1" ht="16.350000000000001" customHeight="1" x14ac:dyDescent="0.5">
      <c r="A31" s="246">
        <v>25</v>
      </c>
      <c r="B31" s="703">
        <v>43055</v>
      </c>
      <c r="C31" s="248" t="s">
        <v>75</v>
      </c>
      <c r="D31" s="249" t="s">
        <v>673</v>
      </c>
      <c r="E31" s="250" t="s">
        <v>674</v>
      </c>
      <c r="F31" s="676" t="s">
        <v>17</v>
      </c>
      <c r="G31" s="392"/>
      <c r="H31" s="393"/>
      <c r="I31" s="253"/>
      <c r="J31" s="253"/>
      <c r="K31" s="253"/>
      <c r="L31" s="253"/>
      <c r="M31" s="253"/>
      <c r="N31" s="253"/>
      <c r="O31" s="253"/>
      <c r="P31" s="254"/>
      <c r="Q31" s="254"/>
      <c r="R31" s="254"/>
      <c r="S31" s="254"/>
      <c r="T31" s="254"/>
      <c r="U31" s="254"/>
      <c r="V31" s="254"/>
      <c r="W31" s="254"/>
      <c r="X31" s="255"/>
      <c r="Y31" s="471"/>
      <c r="AA31" s="229">
        <v>1849902104666</v>
      </c>
      <c r="AB31" s="230" t="s">
        <v>117</v>
      </c>
    </row>
    <row r="32" spans="1:28" s="40" customFormat="1" ht="15.95" customHeight="1" x14ac:dyDescent="0.5">
      <c r="A32" s="257">
        <v>26</v>
      </c>
      <c r="B32" s="701">
        <v>43056</v>
      </c>
      <c r="C32" s="217" t="s">
        <v>75</v>
      </c>
      <c r="D32" s="218" t="s">
        <v>110</v>
      </c>
      <c r="E32" s="219" t="s">
        <v>675</v>
      </c>
      <c r="F32" s="221" t="s">
        <v>13</v>
      </c>
      <c r="G32" s="464"/>
      <c r="H32" s="465"/>
      <c r="I32" s="466"/>
      <c r="J32" s="466"/>
      <c r="K32" s="466"/>
      <c r="L32" s="466"/>
      <c r="M32" s="466"/>
      <c r="N32" s="466"/>
      <c r="O32" s="466"/>
      <c r="P32" s="259"/>
      <c r="Q32" s="259"/>
      <c r="R32" s="259"/>
      <c r="S32" s="259"/>
      <c r="T32" s="259"/>
      <c r="U32" s="259"/>
      <c r="V32" s="259"/>
      <c r="W32" s="259"/>
      <c r="X32" s="258"/>
      <c r="Y32" s="260"/>
      <c r="AA32" s="229">
        <v>1669900644916</v>
      </c>
      <c r="AB32" s="230" t="s">
        <v>117</v>
      </c>
    </row>
    <row r="33" spans="1:28" s="40" customFormat="1" ht="15.95" customHeight="1" x14ac:dyDescent="0.5">
      <c r="A33" s="316">
        <v>27</v>
      </c>
      <c r="B33" s="705">
        <v>43091</v>
      </c>
      <c r="C33" s="679" t="s">
        <v>75</v>
      </c>
      <c r="D33" s="680" t="s">
        <v>676</v>
      </c>
      <c r="E33" s="681" t="s">
        <v>677</v>
      </c>
      <c r="F33" s="236" t="s">
        <v>14</v>
      </c>
      <c r="G33" s="472"/>
      <c r="H33" s="477"/>
      <c r="I33" s="474"/>
      <c r="J33" s="474"/>
      <c r="K33" s="474"/>
      <c r="L33" s="474"/>
      <c r="M33" s="474"/>
      <c r="N33" s="474"/>
      <c r="O33" s="474"/>
      <c r="P33" s="473"/>
      <c r="Q33" s="473"/>
      <c r="R33" s="473"/>
      <c r="S33" s="473"/>
      <c r="T33" s="473"/>
      <c r="U33" s="473"/>
      <c r="V33" s="473"/>
      <c r="W33" s="473"/>
      <c r="X33" s="475"/>
      <c r="Y33" s="476"/>
      <c r="AA33" s="229">
        <v>1849902122206</v>
      </c>
      <c r="AB33" s="230" t="s">
        <v>117</v>
      </c>
    </row>
    <row r="34" spans="1:28" s="40" customFormat="1" ht="16.350000000000001" customHeight="1" x14ac:dyDescent="0.5">
      <c r="A34" s="120">
        <v>28</v>
      </c>
      <c r="B34" s="698">
        <v>43093</v>
      </c>
      <c r="C34" s="232" t="s">
        <v>75</v>
      </c>
      <c r="D34" s="233" t="s">
        <v>600</v>
      </c>
      <c r="E34" s="234" t="s">
        <v>678</v>
      </c>
      <c r="F34" s="168" t="s">
        <v>15</v>
      </c>
      <c r="G34" s="432"/>
      <c r="H34" s="261"/>
      <c r="I34" s="240"/>
      <c r="J34" s="240"/>
      <c r="K34" s="240"/>
      <c r="L34" s="238"/>
      <c r="M34" s="238"/>
      <c r="N34" s="238"/>
      <c r="O34" s="238"/>
      <c r="P34" s="239"/>
      <c r="Q34" s="239"/>
      <c r="R34" s="239"/>
      <c r="S34" s="239"/>
      <c r="T34" s="239"/>
      <c r="U34" s="239"/>
      <c r="V34" s="239"/>
      <c r="W34" s="239"/>
      <c r="X34" s="240"/>
      <c r="Y34" s="241"/>
      <c r="AA34" s="229">
        <v>1849902099085</v>
      </c>
      <c r="AB34" s="230" t="s">
        <v>117</v>
      </c>
    </row>
    <row r="35" spans="1:28" s="40" customFormat="1" ht="16.350000000000001" customHeight="1" x14ac:dyDescent="0.5">
      <c r="A35" s="120">
        <v>29</v>
      </c>
      <c r="B35" s="698">
        <v>43134</v>
      </c>
      <c r="C35" s="232" t="s">
        <v>75</v>
      </c>
      <c r="D35" s="233" t="s">
        <v>679</v>
      </c>
      <c r="E35" s="234" t="s">
        <v>680</v>
      </c>
      <c r="F35" s="236" t="s">
        <v>16</v>
      </c>
      <c r="G35" s="478"/>
      <c r="H35" s="237"/>
      <c r="I35" s="238"/>
      <c r="J35" s="238"/>
      <c r="K35" s="238"/>
      <c r="L35" s="238"/>
      <c r="M35" s="238"/>
      <c r="N35" s="238"/>
      <c r="O35" s="238"/>
      <c r="P35" s="239"/>
      <c r="Q35" s="239"/>
      <c r="R35" s="239"/>
      <c r="S35" s="239"/>
      <c r="T35" s="239"/>
      <c r="U35" s="239"/>
      <c r="V35" s="239"/>
      <c r="W35" s="239"/>
      <c r="X35" s="240"/>
      <c r="Y35" s="241"/>
      <c r="AA35" s="229">
        <v>1849902113606</v>
      </c>
      <c r="AB35" s="230" t="s">
        <v>117</v>
      </c>
    </row>
    <row r="36" spans="1:28" s="40" customFormat="1" ht="16.350000000000001" customHeight="1" x14ac:dyDescent="0.5">
      <c r="A36" s="246">
        <v>30</v>
      </c>
      <c r="B36" s="699">
        <v>43135</v>
      </c>
      <c r="C36" s="248" t="s">
        <v>75</v>
      </c>
      <c r="D36" s="249" t="s">
        <v>823</v>
      </c>
      <c r="E36" s="250" t="s">
        <v>824</v>
      </c>
      <c r="F36" s="676" t="s">
        <v>17</v>
      </c>
      <c r="G36" s="392"/>
      <c r="H36" s="393"/>
      <c r="I36" s="253"/>
      <c r="J36" s="253"/>
      <c r="K36" s="253"/>
      <c r="L36" s="253"/>
      <c r="M36" s="253"/>
      <c r="N36" s="253"/>
      <c r="O36" s="253"/>
      <c r="P36" s="254"/>
      <c r="Q36" s="254"/>
      <c r="R36" s="254"/>
      <c r="S36" s="254"/>
      <c r="T36" s="254"/>
      <c r="U36" s="254"/>
      <c r="V36" s="254"/>
      <c r="W36" s="254"/>
      <c r="X36" s="255"/>
      <c r="Y36" s="471"/>
      <c r="AA36" s="229">
        <v>1849902089586</v>
      </c>
      <c r="AB36" s="230" t="s">
        <v>117</v>
      </c>
    </row>
    <row r="37" spans="1:28" s="40" customFormat="1" ht="15.95" customHeight="1" x14ac:dyDescent="0.5">
      <c r="A37" s="257">
        <v>31</v>
      </c>
      <c r="B37" s="697">
        <v>43139</v>
      </c>
      <c r="C37" s="217" t="s">
        <v>75</v>
      </c>
      <c r="D37" s="218" t="s">
        <v>681</v>
      </c>
      <c r="E37" s="219" t="s">
        <v>682</v>
      </c>
      <c r="F37" s="221" t="s">
        <v>13</v>
      </c>
      <c r="G37" s="464"/>
      <c r="H37" s="465"/>
      <c r="I37" s="466"/>
      <c r="J37" s="466"/>
      <c r="K37" s="466"/>
      <c r="L37" s="466"/>
      <c r="M37" s="466"/>
      <c r="N37" s="466"/>
      <c r="O37" s="466"/>
      <c r="P37" s="259"/>
      <c r="Q37" s="259"/>
      <c r="R37" s="259"/>
      <c r="S37" s="259"/>
      <c r="T37" s="259"/>
      <c r="U37" s="259"/>
      <c r="V37" s="259"/>
      <c r="W37" s="259"/>
      <c r="X37" s="258"/>
      <c r="Y37" s="260"/>
      <c r="AA37" s="229">
        <v>1849902122851</v>
      </c>
      <c r="AB37" s="230" t="s">
        <v>117</v>
      </c>
    </row>
    <row r="38" spans="1:28" s="40" customFormat="1" ht="15.95" customHeight="1" x14ac:dyDescent="0.5">
      <c r="A38" s="316">
        <v>32</v>
      </c>
      <c r="B38" s="705">
        <v>43143</v>
      </c>
      <c r="C38" s="679" t="s">
        <v>75</v>
      </c>
      <c r="D38" s="680" t="s">
        <v>683</v>
      </c>
      <c r="E38" s="681" t="s">
        <v>684</v>
      </c>
      <c r="F38" s="236" t="s">
        <v>14</v>
      </c>
      <c r="G38" s="472"/>
      <c r="H38" s="477"/>
      <c r="I38" s="474"/>
      <c r="J38" s="474"/>
      <c r="K38" s="474"/>
      <c r="L38" s="474"/>
      <c r="M38" s="474"/>
      <c r="N38" s="474"/>
      <c r="O38" s="474"/>
      <c r="P38" s="473"/>
      <c r="Q38" s="473"/>
      <c r="R38" s="473"/>
      <c r="S38" s="473"/>
      <c r="T38" s="473"/>
      <c r="U38" s="473"/>
      <c r="V38" s="473"/>
      <c r="W38" s="473"/>
      <c r="X38" s="475"/>
      <c r="Y38" s="476"/>
      <c r="AA38" s="229">
        <v>1841901016421</v>
      </c>
      <c r="AB38" s="230" t="s">
        <v>117</v>
      </c>
    </row>
    <row r="39" spans="1:28" s="40" customFormat="1" ht="16.350000000000001" customHeight="1" x14ac:dyDescent="0.5">
      <c r="A39" s="120">
        <v>33</v>
      </c>
      <c r="B39" s="698">
        <v>43148</v>
      </c>
      <c r="C39" s="232" t="s">
        <v>75</v>
      </c>
      <c r="D39" s="233" t="s">
        <v>685</v>
      </c>
      <c r="E39" s="234" t="s">
        <v>686</v>
      </c>
      <c r="F39" s="168" t="s">
        <v>15</v>
      </c>
      <c r="G39" s="397"/>
      <c r="H39" s="237"/>
      <c r="I39" s="238"/>
      <c r="J39" s="238"/>
      <c r="K39" s="238"/>
      <c r="L39" s="238"/>
      <c r="M39" s="238"/>
      <c r="N39" s="238"/>
      <c r="O39" s="238"/>
      <c r="P39" s="239"/>
      <c r="Q39" s="239"/>
      <c r="R39" s="239"/>
      <c r="S39" s="239"/>
      <c r="T39" s="239"/>
      <c r="U39" s="239"/>
      <c r="V39" s="239"/>
      <c r="W39" s="239"/>
      <c r="X39" s="240"/>
      <c r="Y39" s="241"/>
      <c r="AA39" s="229">
        <v>1849902111808</v>
      </c>
      <c r="AB39" s="230" t="s">
        <v>117</v>
      </c>
    </row>
    <row r="40" spans="1:28" s="40" customFormat="1" ht="16.350000000000001" customHeight="1" x14ac:dyDescent="0.5">
      <c r="A40" s="120">
        <v>34</v>
      </c>
      <c r="B40" s="785">
        <v>43183</v>
      </c>
      <c r="C40" s="305" t="s">
        <v>75</v>
      </c>
      <c r="D40" s="395" t="s">
        <v>687</v>
      </c>
      <c r="E40" s="396" t="s">
        <v>688</v>
      </c>
      <c r="F40" s="756" t="s">
        <v>17</v>
      </c>
      <c r="G40" s="432"/>
      <c r="H40" s="261"/>
      <c r="I40" s="240"/>
      <c r="J40" s="240"/>
      <c r="K40" s="240"/>
      <c r="L40" s="238"/>
      <c r="M40" s="238"/>
      <c r="N40" s="238"/>
      <c r="O40" s="238"/>
      <c r="P40" s="239"/>
      <c r="Q40" s="239"/>
      <c r="R40" s="239"/>
      <c r="S40" s="239"/>
      <c r="T40" s="239"/>
      <c r="U40" s="239"/>
      <c r="V40" s="239"/>
      <c r="W40" s="239"/>
      <c r="X40" s="240"/>
      <c r="Y40" s="241"/>
      <c r="AA40" s="229">
        <v>1849902091114</v>
      </c>
      <c r="AB40" s="230" t="s">
        <v>117</v>
      </c>
    </row>
    <row r="41" spans="1:28" s="40" customFormat="1" ht="16.350000000000001" customHeight="1" x14ac:dyDescent="0.5">
      <c r="A41" s="246">
        <v>35</v>
      </c>
      <c r="B41" s="707">
        <v>45056</v>
      </c>
      <c r="C41" s="425" t="s">
        <v>75</v>
      </c>
      <c r="D41" s="426" t="s">
        <v>689</v>
      </c>
      <c r="E41" s="427" t="s">
        <v>690</v>
      </c>
      <c r="F41" s="482" t="s">
        <v>13</v>
      </c>
      <c r="G41" s="392"/>
      <c r="H41" s="393"/>
      <c r="I41" s="253"/>
      <c r="J41" s="253"/>
      <c r="K41" s="253"/>
      <c r="L41" s="255"/>
      <c r="M41" s="255"/>
      <c r="N41" s="255"/>
      <c r="O41" s="255"/>
      <c r="P41" s="254"/>
      <c r="Q41" s="254"/>
      <c r="R41" s="254"/>
      <c r="S41" s="254"/>
      <c r="T41" s="254"/>
      <c r="U41" s="254"/>
      <c r="V41" s="254"/>
      <c r="W41" s="254"/>
      <c r="X41" s="255"/>
      <c r="Y41" s="471"/>
      <c r="AA41" s="229">
        <v>1100704187539</v>
      </c>
      <c r="AB41" s="230" t="s">
        <v>117</v>
      </c>
    </row>
    <row r="42" spans="1:28" s="40" customFormat="1" ht="15.95" customHeight="1" x14ac:dyDescent="0.5">
      <c r="A42" s="316">
        <v>36</v>
      </c>
      <c r="B42" s="717">
        <v>45057</v>
      </c>
      <c r="C42" s="468" t="s">
        <v>75</v>
      </c>
      <c r="D42" s="469" t="s">
        <v>691</v>
      </c>
      <c r="E42" s="470" t="s">
        <v>692</v>
      </c>
      <c r="F42" s="297" t="s">
        <v>14</v>
      </c>
      <c r="G42" s="712"/>
      <c r="H42" s="718"/>
      <c r="I42" s="714"/>
      <c r="J42" s="714"/>
      <c r="K42" s="714"/>
      <c r="L42" s="714"/>
      <c r="M42" s="714"/>
      <c r="N42" s="714"/>
      <c r="O42" s="714"/>
      <c r="P42" s="713"/>
      <c r="Q42" s="713"/>
      <c r="R42" s="713"/>
      <c r="S42" s="713"/>
      <c r="T42" s="713"/>
      <c r="U42" s="713"/>
      <c r="V42" s="713"/>
      <c r="W42" s="713"/>
      <c r="X42" s="715"/>
      <c r="Y42" s="716"/>
      <c r="Z42" s="287"/>
      <c r="AA42" s="286">
        <v>1849902054961</v>
      </c>
      <c r="AB42" s="287" t="s">
        <v>121</v>
      </c>
    </row>
    <row r="43" spans="1:28" s="40" customFormat="1" ht="15.95" customHeight="1" x14ac:dyDescent="0.5">
      <c r="A43" s="120">
        <v>37</v>
      </c>
      <c r="B43" s="706">
        <v>45058</v>
      </c>
      <c r="C43" s="479" t="s">
        <v>75</v>
      </c>
      <c r="D43" s="480" t="s">
        <v>588</v>
      </c>
      <c r="E43" s="481" t="s">
        <v>693</v>
      </c>
      <c r="F43" s="315" t="s">
        <v>15</v>
      </c>
      <c r="G43" s="719"/>
      <c r="H43" s="720"/>
      <c r="I43" s="721"/>
      <c r="J43" s="721"/>
      <c r="K43" s="721"/>
      <c r="L43" s="721"/>
      <c r="M43" s="721"/>
      <c r="N43" s="721"/>
      <c r="O43" s="721"/>
      <c r="P43" s="722"/>
      <c r="Q43" s="722"/>
      <c r="R43" s="722"/>
      <c r="S43" s="722"/>
      <c r="T43" s="722"/>
      <c r="U43" s="722"/>
      <c r="V43" s="722"/>
      <c r="W43" s="722"/>
      <c r="X43" s="723"/>
      <c r="Y43" s="724"/>
      <c r="Z43" s="287"/>
      <c r="AA43" s="286">
        <v>1939900760891</v>
      </c>
      <c r="AB43" s="287" t="s">
        <v>699</v>
      </c>
    </row>
    <row r="44" spans="1:28" s="40" customFormat="1" ht="16.350000000000001" customHeight="1" x14ac:dyDescent="0.5">
      <c r="A44" s="120">
        <v>38</v>
      </c>
      <c r="B44" s="706">
        <v>45059</v>
      </c>
      <c r="C44" s="439" t="s">
        <v>75</v>
      </c>
      <c r="D44" s="440" t="s">
        <v>694</v>
      </c>
      <c r="E44" s="441" t="s">
        <v>695</v>
      </c>
      <c r="F44" s="359" t="s">
        <v>16</v>
      </c>
      <c r="G44" s="662"/>
      <c r="H44" s="663"/>
      <c r="I44" s="664"/>
      <c r="J44" s="664"/>
      <c r="K44" s="664"/>
      <c r="L44" s="664"/>
      <c r="M44" s="664"/>
      <c r="N44" s="664"/>
      <c r="O44" s="664"/>
      <c r="P44" s="665"/>
      <c r="Q44" s="665"/>
      <c r="R44" s="665"/>
      <c r="S44" s="665"/>
      <c r="T44" s="665"/>
      <c r="U44" s="665"/>
      <c r="V44" s="665"/>
      <c r="W44" s="665"/>
      <c r="X44" s="666"/>
      <c r="Y44" s="667"/>
      <c r="Z44" s="287"/>
      <c r="AA44" s="286">
        <v>1849902160833</v>
      </c>
      <c r="AB44" s="287" t="s">
        <v>472</v>
      </c>
    </row>
    <row r="45" spans="1:28" s="40" customFormat="1" ht="16.350000000000001" customHeight="1" x14ac:dyDescent="0.5">
      <c r="A45" s="120">
        <v>39</v>
      </c>
      <c r="B45" s="706">
        <v>45060</v>
      </c>
      <c r="C45" s="439" t="s">
        <v>75</v>
      </c>
      <c r="D45" s="440" t="s">
        <v>696</v>
      </c>
      <c r="E45" s="441" t="s">
        <v>697</v>
      </c>
      <c r="F45" s="315" t="s">
        <v>17</v>
      </c>
      <c r="G45" s="725"/>
      <c r="H45" s="726"/>
      <c r="I45" s="666"/>
      <c r="J45" s="666"/>
      <c r="K45" s="666"/>
      <c r="L45" s="664"/>
      <c r="M45" s="664"/>
      <c r="N45" s="664"/>
      <c r="O45" s="664"/>
      <c r="P45" s="665"/>
      <c r="Q45" s="665"/>
      <c r="R45" s="665"/>
      <c r="S45" s="665"/>
      <c r="T45" s="665"/>
      <c r="U45" s="665"/>
      <c r="V45" s="665"/>
      <c r="W45" s="665"/>
      <c r="X45" s="666"/>
      <c r="Y45" s="667"/>
      <c r="Z45" s="287"/>
      <c r="AA45" s="286">
        <v>1849300132092</v>
      </c>
      <c r="AB45" s="287" t="s">
        <v>119</v>
      </c>
    </row>
    <row r="46" spans="1:28" s="40" customFormat="1" ht="16.350000000000001" customHeight="1" x14ac:dyDescent="0.5">
      <c r="A46" s="347"/>
      <c r="B46" s="727"/>
      <c r="C46" s="425"/>
      <c r="D46" s="426"/>
      <c r="E46" s="427"/>
      <c r="F46" s="482"/>
      <c r="G46" s="628"/>
      <c r="H46" s="629"/>
      <c r="I46" s="630"/>
      <c r="J46" s="630"/>
      <c r="K46" s="630"/>
      <c r="L46" s="630"/>
      <c r="M46" s="630"/>
      <c r="N46" s="630"/>
      <c r="O46" s="630"/>
      <c r="P46" s="708"/>
      <c r="Q46" s="708"/>
      <c r="R46" s="708"/>
      <c r="S46" s="708"/>
      <c r="T46" s="708"/>
      <c r="U46" s="708"/>
      <c r="V46" s="708"/>
      <c r="W46" s="708"/>
      <c r="X46" s="709"/>
      <c r="Y46" s="728"/>
      <c r="Z46" s="287"/>
      <c r="AA46" s="286">
        <v>1859900395315</v>
      </c>
      <c r="AB46" s="287" t="s">
        <v>700</v>
      </c>
    </row>
    <row r="47" spans="1:28" s="40" customFormat="1" ht="3.95" customHeight="1" x14ac:dyDescent="0.5">
      <c r="A47" s="180"/>
      <c r="B47" s="483"/>
      <c r="C47" s="180"/>
      <c r="D47" s="181"/>
      <c r="E47" s="17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19"/>
      <c r="Y47" s="320"/>
      <c r="AA47" s="206"/>
    </row>
    <row r="48" spans="1:28" s="40" customFormat="1" ht="16.350000000000001" customHeight="1" x14ac:dyDescent="0.5">
      <c r="A48" s="178"/>
      <c r="B48" s="484" t="s">
        <v>24</v>
      </c>
      <c r="C48" s="180"/>
      <c r="E48" s="180">
        <f>I48+O48</f>
        <v>39</v>
      </c>
      <c r="F48" s="181" t="s">
        <v>6</v>
      </c>
      <c r="G48" s="182" t="s">
        <v>11</v>
      </c>
      <c r="H48" s="182"/>
      <c r="I48" s="180">
        <f>COUNTIF($C$7:$C$46,"ช")</f>
        <v>17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22</v>
      </c>
      <c r="P48" s="178"/>
      <c r="Q48" s="183" t="s">
        <v>8</v>
      </c>
      <c r="X48" s="178"/>
      <c r="Y48" s="178"/>
      <c r="AA48" s="206"/>
    </row>
    <row r="49" spans="1:27" s="40" customFormat="1" ht="17.100000000000001" hidden="1" customHeight="1" x14ac:dyDescent="0.5">
      <c r="A49" s="184"/>
      <c r="B49" s="485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AA49" s="206"/>
    </row>
    <row r="50" spans="1:27" ht="15" hidden="1" customHeight="1" x14ac:dyDescent="0.5">
      <c r="A50" s="184"/>
      <c r="B50" s="486"/>
      <c r="D50" s="111" t="s">
        <v>13</v>
      </c>
      <c r="E50" s="111">
        <f>COUNTIF($F$7:$F$46,"แดง")</f>
        <v>8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spans="1:27" ht="15" hidden="1" customHeight="1" x14ac:dyDescent="0.5">
      <c r="A51" s="184"/>
      <c r="B51" s="486"/>
      <c r="D51" s="111" t="s">
        <v>14</v>
      </c>
      <c r="E51" s="111">
        <f>COUNTIF($F$7:$F$46,"เหลือง")</f>
        <v>7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spans="1:27" ht="15" hidden="1" customHeight="1" x14ac:dyDescent="0.5">
      <c r="A52" s="184"/>
      <c r="B52" s="486"/>
      <c r="D52" s="111" t="s">
        <v>15</v>
      </c>
      <c r="E52" s="111">
        <f>COUNTIF($F$7:$F$46,"น้ำเงิน")</f>
        <v>8</v>
      </c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spans="1:27" ht="15" hidden="1" customHeight="1" x14ac:dyDescent="0.5">
      <c r="A53" s="184"/>
      <c r="B53" s="486"/>
      <c r="D53" s="111" t="s">
        <v>16</v>
      </c>
      <c r="E53" s="111">
        <f>COUNTIF($F$7:$F$46,"ม่วง")</f>
        <v>8</v>
      </c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spans="1:27" ht="15" hidden="1" customHeight="1" x14ac:dyDescent="0.5">
      <c r="A54" s="184"/>
      <c r="B54" s="486"/>
      <c r="D54" s="111" t="s">
        <v>17</v>
      </c>
      <c r="E54" s="111">
        <f>COUNTIF($F$7:$F$46,"ฟ้า")</f>
        <v>8</v>
      </c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spans="1:27" ht="15" hidden="1" customHeight="1" x14ac:dyDescent="0.5">
      <c r="A55" s="184"/>
      <c r="B55" s="486"/>
      <c r="D55" s="430" t="s">
        <v>5</v>
      </c>
      <c r="E55" s="430">
        <f>SUM(E50:E54)</f>
        <v>39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8" spans="1:27" ht="15" customHeight="1" x14ac:dyDescent="0.5">
      <c r="C58" s="442"/>
      <c r="D58" s="40"/>
      <c r="E58" s="40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14</vt:i4>
      </vt:variant>
    </vt:vector>
  </HeadingPairs>
  <TitlesOfParts>
    <vt:vector size="29" baseType="lpstr">
      <vt:lpstr>4-1</vt:lpstr>
      <vt:lpstr>4-2</vt:lpstr>
      <vt:lpstr>4-3</vt:lpstr>
      <vt:lpstr>4-4</vt:lpstr>
      <vt:lpstr>4-5</vt:lpstr>
      <vt:lpstr>4-6</vt:lpstr>
      <vt:lpstr>4-7</vt:lpstr>
      <vt:lpstr>4-8</vt:lpstr>
      <vt:lpstr>4-9</vt:lpstr>
      <vt:lpstr>4-10</vt:lpstr>
      <vt:lpstr>4-11</vt:lpstr>
      <vt:lpstr>4-12</vt:lpstr>
      <vt:lpstr>4-13</vt:lpstr>
      <vt:lpstr>4-14</vt:lpstr>
      <vt:lpstr>ยอด ม.4</vt:lpstr>
      <vt:lpstr>'4-1'!Print_Area</vt:lpstr>
      <vt:lpstr>'4-10'!Print_Area</vt:lpstr>
      <vt:lpstr>'4-11'!Print_Area</vt:lpstr>
      <vt:lpstr>'4-12'!Print_Area</vt:lpstr>
      <vt:lpstr>'4-13'!Print_Area</vt:lpstr>
      <vt:lpstr>'4-14'!Print_Area</vt:lpstr>
      <vt:lpstr>'4-2'!Print_Area</vt:lpstr>
      <vt:lpstr>'4-3'!Print_Area</vt:lpstr>
      <vt:lpstr>'4-4'!Print_Area</vt:lpstr>
      <vt:lpstr>'4-5'!Print_Area</vt:lpstr>
      <vt:lpstr>'4-6'!Print_Area</vt:lpstr>
      <vt:lpstr>'4-7'!Print_Area</vt:lpstr>
      <vt:lpstr>'4-8'!Print_Area</vt:lpstr>
      <vt:lpstr>'4-9'!Print_Area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2025-10-29T07:46:17Z</cp:lastPrinted>
  <dcterms:created xsi:type="dcterms:W3CDTF">2002-05-20T03:15:00Z</dcterms:created>
  <dcterms:modified xsi:type="dcterms:W3CDTF">2025-10-29T07:46:24Z</dcterms:modified>
</cp:coreProperties>
</file>