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G:\Other computers\คอมพิวเตอร์ของฉัน\Google backup new\คะแนน\"/>
    </mc:Choice>
  </mc:AlternateContent>
  <xr:revisionPtr revIDLastSave="0" documentId="13_ncr:1_{F4F3E902-BBBD-4ECD-BA7E-55E72C03C7C0}" xr6:coauthVersionLast="47" xr6:coauthVersionMax="47" xr10:uidLastSave="{00000000-0000-0000-0000-000000000000}"/>
  <bookViews>
    <workbookView xWindow="-108" yWindow="-108" windowWidth="23256" windowHeight="12456" activeTab="7" xr2:uid="{7AA128A7-DFD7-4C82-86D9-C67F66AD599F}"/>
  </bookViews>
  <sheets>
    <sheet name="คำอธิบาย" sheetId="7" r:id="rId1"/>
    <sheet name="print1-ปก-กระดาษสี" sheetId="6" r:id="rId2"/>
    <sheet name="เวลาเรียนtest" sheetId="4" state="hidden" r:id="rId3"/>
    <sheet name="8-9คะแนน (2)" sheetId="3" state="hidden" r:id="rId4"/>
    <sheet name="print2-เวลาเรียน" sheetId="9" r:id="rId5"/>
    <sheet name="print3-ผลสัมฤทธิ์" sheetId="2" r:id="rId6"/>
    <sheet name="print4-คุณ" sheetId="8" r:id="rId7"/>
    <sheet name="print5-บันทึก" sheetId="10" r:id="rId8"/>
  </sheets>
  <externalReferences>
    <externalReference r:id="rId9"/>
  </externalReferences>
  <definedNames>
    <definedName name="AAA">[1]g1!$AQ$3</definedName>
    <definedName name="BBB">[1]g1!$AQ$4</definedName>
    <definedName name="CCC">[1]g1!$AQ$5</definedName>
    <definedName name="DDD">[1]g1!$AQ$6</definedName>
    <definedName name="EEE">[1]g1!$AQ$7</definedName>
    <definedName name="FFF">[1]g1!$AQ$8</definedName>
    <definedName name="GGG">[1]g1!$AQ$9</definedName>
    <definedName name="_xlnm.Print_Area" localSheetId="3">'8-9คะแนน (2)'!$A$1:$AB$50</definedName>
    <definedName name="_xlnm.Print_Area" localSheetId="1">'print1-ปก-กระดาษสี'!$A$1:$X$47</definedName>
    <definedName name="_xlnm.Print_Area" localSheetId="4">'print2-เวลาเรียน'!$A$1:$O$49</definedName>
    <definedName name="_xlnm.Print_Area" localSheetId="5">'print3-ผลสัมฤทธิ์'!$A$1:$AB$49</definedName>
    <definedName name="_xlnm.Print_Area" localSheetId="6">'print4-คุณ'!$A$1:$AC$49</definedName>
    <definedName name="_xlnm.Print_Area" localSheetId="7">'print5-บันทึก'!$A$1:$N$37</definedName>
    <definedName name="_xlnm.Print_Area" localSheetId="2">เวลาเรียนtest!$A$1:$O$50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6" l="1"/>
  <c r="AB5" i="8"/>
  <c r="L3" i="9" l="1"/>
  <c r="E49" i="9"/>
  <c r="D49" i="9"/>
  <c r="C49" i="9"/>
  <c r="N49" i="9" s="1"/>
  <c r="B49" i="9"/>
  <c r="E48" i="9"/>
  <c r="D48" i="9"/>
  <c r="C48" i="9"/>
  <c r="O48" i="9" s="1"/>
  <c r="B48" i="9"/>
  <c r="E47" i="9"/>
  <c r="D47" i="9"/>
  <c r="C47" i="9"/>
  <c r="N47" i="9" s="1"/>
  <c r="B47" i="9"/>
  <c r="E46" i="9"/>
  <c r="D46" i="9"/>
  <c r="C46" i="9"/>
  <c r="N46" i="9" s="1"/>
  <c r="B46" i="9"/>
  <c r="E45" i="9"/>
  <c r="D45" i="9"/>
  <c r="C45" i="9"/>
  <c r="N45" i="9" s="1"/>
  <c r="B45" i="9"/>
  <c r="E44" i="9"/>
  <c r="D44" i="9"/>
  <c r="C44" i="9"/>
  <c r="M44" i="9" s="1"/>
  <c r="N44" i="9" s="1"/>
  <c r="B44" i="9"/>
  <c r="E43" i="9"/>
  <c r="D43" i="9"/>
  <c r="C43" i="9"/>
  <c r="B43" i="9"/>
  <c r="E42" i="9"/>
  <c r="D42" i="9"/>
  <c r="C42" i="9"/>
  <c r="B42" i="9"/>
  <c r="E41" i="9"/>
  <c r="D41" i="9"/>
  <c r="C41" i="9"/>
  <c r="M41" i="9" s="1"/>
  <c r="N41" i="9" s="1"/>
  <c r="O41" i="9" s="1"/>
  <c r="B41" i="9"/>
  <c r="E40" i="9"/>
  <c r="D40" i="9"/>
  <c r="C40" i="9"/>
  <c r="M40" i="9" s="1"/>
  <c r="B40" i="9"/>
  <c r="E39" i="9"/>
  <c r="D39" i="9"/>
  <c r="C39" i="9"/>
  <c r="B39" i="9"/>
  <c r="E38" i="9"/>
  <c r="D38" i="9"/>
  <c r="C38" i="9"/>
  <c r="M38" i="9" s="1"/>
  <c r="N38" i="9" s="1"/>
  <c r="O38" i="9" s="1"/>
  <c r="B38" i="9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M34" i="9" s="1"/>
  <c r="B34" i="9"/>
  <c r="E33" i="9"/>
  <c r="D33" i="9"/>
  <c r="C33" i="9"/>
  <c r="M33" i="9" s="1"/>
  <c r="B33" i="9"/>
  <c r="E32" i="9"/>
  <c r="D32" i="9"/>
  <c r="C32" i="9"/>
  <c r="M32" i="9" s="1"/>
  <c r="N32" i="9" s="1"/>
  <c r="B32" i="9"/>
  <c r="E31" i="9"/>
  <c r="D31" i="9"/>
  <c r="C31" i="9"/>
  <c r="B31" i="9"/>
  <c r="E30" i="9"/>
  <c r="D30" i="9"/>
  <c r="C30" i="9"/>
  <c r="B30" i="9"/>
  <c r="E29" i="9"/>
  <c r="D29" i="9"/>
  <c r="C29" i="9"/>
  <c r="M29" i="9" s="1"/>
  <c r="N29" i="9" s="1"/>
  <c r="O29" i="9" s="1"/>
  <c r="B29" i="9"/>
  <c r="E28" i="9"/>
  <c r="D28" i="9"/>
  <c r="C28" i="9"/>
  <c r="M28" i="9" s="1"/>
  <c r="B28" i="9"/>
  <c r="E27" i="9"/>
  <c r="D27" i="9"/>
  <c r="C27" i="9"/>
  <c r="M27" i="9" s="1"/>
  <c r="B27" i="9"/>
  <c r="E26" i="9"/>
  <c r="D26" i="9"/>
  <c r="C26" i="9"/>
  <c r="M26" i="9" s="1"/>
  <c r="N26" i="9" s="1"/>
  <c r="O26" i="9" s="1"/>
  <c r="B26" i="9"/>
  <c r="E25" i="9"/>
  <c r="D25" i="9"/>
  <c r="C25" i="9"/>
  <c r="B25" i="9"/>
  <c r="E24" i="9"/>
  <c r="D24" i="9"/>
  <c r="C24" i="9"/>
  <c r="B24" i="9"/>
  <c r="E23" i="9"/>
  <c r="D23" i="9"/>
  <c r="C23" i="9"/>
  <c r="M23" i="9" s="1"/>
  <c r="B23" i="9"/>
  <c r="E22" i="9"/>
  <c r="D22" i="9"/>
  <c r="C22" i="9"/>
  <c r="M22" i="9" s="1"/>
  <c r="B22" i="9"/>
  <c r="E21" i="9"/>
  <c r="D21" i="9"/>
  <c r="C21" i="9"/>
  <c r="B21" i="9"/>
  <c r="E20" i="9"/>
  <c r="D20" i="9"/>
  <c r="C20" i="9"/>
  <c r="M20" i="9" s="1"/>
  <c r="N20" i="9" s="1"/>
  <c r="B20" i="9"/>
  <c r="E19" i="9"/>
  <c r="D19" i="9"/>
  <c r="C19" i="9"/>
  <c r="B19" i="9"/>
  <c r="E18" i="9"/>
  <c r="D18" i="9"/>
  <c r="C18" i="9"/>
  <c r="B18" i="9"/>
  <c r="E17" i="9"/>
  <c r="D17" i="9"/>
  <c r="C17" i="9"/>
  <c r="B17" i="9"/>
  <c r="E16" i="9"/>
  <c r="D16" i="9"/>
  <c r="C16" i="9"/>
  <c r="M16" i="9" s="1"/>
  <c r="B16" i="9"/>
  <c r="E15" i="9"/>
  <c r="D15" i="9"/>
  <c r="C15" i="9"/>
  <c r="M15" i="9" s="1"/>
  <c r="B15" i="9"/>
  <c r="E14" i="9"/>
  <c r="D14" i="9"/>
  <c r="C14" i="9"/>
  <c r="M14" i="9" s="1"/>
  <c r="N14" i="9" s="1"/>
  <c r="O14" i="9" s="1"/>
  <c r="B14" i="9"/>
  <c r="E13" i="9"/>
  <c r="D13" i="9"/>
  <c r="C13" i="9"/>
  <c r="B13" i="9"/>
  <c r="E12" i="9"/>
  <c r="D12" i="9"/>
  <c r="C12" i="9"/>
  <c r="B12" i="9"/>
  <c r="E11" i="9"/>
  <c r="D11" i="9"/>
  <c r="C11" i="9"/>
  <c r="M11" i="9" s="1"/>
  <c r="B11" i="9"/>
  <c r="E10" i="9"/>
  <c r="D10" i="9"/>
  <c r="C10" i="9"/>
  <c r="M10" i="9" s="1"/>
  <c r="B10" i="9"/>
  <c r="E9" i="9"/>
  <c r="D9" i="9"/>
  <c r="C9" i="9"/>
  <c r="M9" i="9" s="1"/>
  <c r="B9" i="9"/>
  <c r="E8" i="9"/>
  <c r="D8" i="9"/>
  <c r="C8" i="9"/>
  <c r="M8" i="9" s="1"/>
  <c r="N8" i="9" s="1"/>
  <c r="B8" i="9"/>
  <c r="E7" i="9"/>
  <c r="D7" i="9"/>
  <c r="C7" i="9"/>
  <c r="B7" i="9"/>
  <c r="E6" i="9"/>
  <c r="D6" i="9"/>
  <c r="C6" i="9"/>
  <c r="B6" i="9"/>
  <c r="E5" i="9"/>
  <c r="D5" i="9"/>
  <c r="C5" i="9"/>
  <c r="M5" i="9" s="1"/>
  <c r="B5" i="9"/>
  <c r="D3" i="9"/>
  <c r="C2" i="9"/>
  <c r="B2" i="9"/>
  <c r="M46" i="9" l="1"/>
  <c r="N5" i="9"/>
  <c r="O5" i="9" s="1"/>
  <c r="M47" i="9"/>
  <c r="M17" i="9"/>
  <c r="N17" i="9" s="1"/>
  <c r="O17" i="9" s="1"/>
  <c r="M45" i="9"/>
  <c r="N10" i="9"/>
  <c r="O10" i="9" s="1"/>
  <c r="O47" i="9"/>
  <c r="M21" i="9"/>
  <c r="N21" i="9" s="1"/>
  <c r="O21" i="9" s="1"/>
  <c r="N22" i="9"/>
  <c r="O22" i="9" s="1"/>
  <c r="N11" i="9"/>
  <c r="O11" i="9" s="1"/>
  <c r="M35" i="9"/>
  <c r="N35" i="9" s="1"/>
  <c r="O35" i="9" s="1"/>
  <c r="N23" i="9"/>
  <c r="O23" i="9" s="1"/>
  <c r="N9" i="9"/>
  <c r="O9" i="9" s="1"/>
  <c r="N33" i="9"/>
  <c r="O33" i="9" s="1"/>
  <c r="M12" i="9"/>
  <c r="N12" i="9" s="1"/>
  <c r="O12" i="9" s="1"/>
  <c r="M24" i="9"/>
  <c r="N24" i="9" s="1"/>
  <c r="O24" i="9" s="1"/>
  <c r="M36" i="9"/>
  <c r="N36" i="9" s="1"/>
  <c r="O36" i="9" s="1"/>
  <c r="M48" i="9"/>
  <c r="M13" i="9"/>
  <c r="N13" i="9" s="1"/>
  <c r="O13" i="9" s="1"/>
  <c r="M25" i="9"/>
  <c r="N25" i="9" s="1"/>
  <c r="O25" i="9" s="1"/>
  <c r="M37" i="9"/>
  <c r="N37" i="9" s="1"/>
  <c r="O37" i="9" s="1"/>
  <c r="M49" i="9"/>
  <c r="N40" i="9"/>
  <c r="O40" i="9" s="1"/>
  <c r="N28" i="9"/>
  <c r="O28" i="9" s="1"/>
  <c r="N16" i="9"/>
  <c r="O16" i="9" s="1"/>
  <c r="O49" i="9"/>
  <c r="O46" i="9"/>
  <c r="N48" i="9"/>
  <c r="O45" i="9"/>
  <c r="M6" i="9"/>
  <c r="N6" i="9" s="1"/>
  <c r="O6" i="9" s="1"/>
  <c r="M18" i="9"/>
  <c r="N18" i="9" s="1"/>
  <c r="O18" i="9" s="1"/>
  <c r="M30" i="9"/>
  <c r="N30" i="9" s="1"/>
  <c r="O30" i="9" s="1"/>
  <c r="M42" i="9"/>
  <c r="N42" i="9" s="1"/>
  <c r="O42" i="9" s="1"/>
  <c r="O44" i="9"/>
  <c r="O32" i="9"/>
  <c r="O20" i="9"/>
  <c r="O8" i="9"/>
  <c r="N27" i="9"/>
  <c r="O27" i="9" s="1"/>
  <c r="N15" i="9"/>
  <c r="O15" i="9" s="1"/>
  <c r="M39" i="9"/>
  <c r="N39" i="9" s="1"/>
  <c r="O39" i="9" s="1"/>
  <c r="M7" i="9"/>
  <c r="N7" i="9" s="1"/>
  <c r="O7" i="9" s="1"/>
  <c r="M19" i="9"/>
  <c r="N19" i="9" s="1"/>
  <c r="O19" i="9" s="1"/>
  <c r="M31" i="9"/>
  <c r="N31" i="9" s="1"/>
  <c r="O31" i="9" s="1"/>
  <c r="M43" i="9"/>
  <c r="N43" i="9" s="1"/>
  <c r="O43" i="9" s="1"/>
  <c r="N34" i="9"/>
  <c r="O34" i="9" s="1"/>
  <c r="K14" i="6" l="1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AA5" i="8"/>
  <c r="E49" i="8"/>
  <c r="D49" i="8"/>
  <c r="C49" i="8"/>
  <c r="U49" i="8" s="1"/>
  <c r="B49" i="8"/>
  <c r="E48" i="8"/>
  <c r="D48" i="8"/>
  <c r="C48" i="8"/>
  <c r="AB48" i="8" s="1"/>
  <c r="B48" i="8"/>
  <c r="E47" i="8"/>
  <c r="D47" i="8"/>
  <c r="C47" i="8"/>
  <c r="AB47" i="8" s="1"/>
  <c r="B47" i="8"/>
  <c r="E46" i="8"/>
  <c r="D46" i="8"/>
  <c r="C46" i="8"/>
  <c r="U46" i="8" s="1"/>
  <c r="B46" i="8"/>
  <c r="E45" i="8"/>
  <c r="D45" i="8"/>
  <c r="C45" i="8"/>
  <c r="AB45" i="8" s="1"/>
  <c r="B45" i="8"/>
  <c r="E44" i="8"/>
  <c r="D44" i="8"/>
  <c r="C44" i="8"/>
  <c r="U44" i="8" s="1"/>
  <c r="B44" i="8"/>
  <c r="E43" i="8"/>
  <c r="D43" i="8"/>
  <c r="C43" i="8"/>
  <c r="O43" i="8" s="1"/>
  <c r="B43" i="8"/>
  <c r="E42" i="8"/>
  <c r="D42" i="8"/>
  <c r="C42" i="8"/>
  <c r="U42" i="8" s="1"/>
  <c r="B42" i="8"/>
  <c r="E41" i="8"/>
  <c r="D41" i="8"/>
  <c r="C41" i="8"/>
  <c r="O41" i="8" s="1"/>
  <c r="B41" i="8"/>
  <c r="E40" i="8"/>
  <c r="D40" i="8"/>
  <c r="C40" i="8"/>
  <c r="B40" i="8"/>
  <c r="E39" i="8"/>
  <c r="D39" i="8"/>
  <c r="C39" i="8"/>
  <c r="U39" i="8" s="1"/>
  <c r="B39" i="8"/>
  <c r="E38" i="8"/>
  <c r="D38" i="8"/>
  <c r="C38" i="8"/>
  <c r="O38" i="8" s="1"/>
  <c r="B38" i="8"/>
  <c r="E37" i="8"/>
  <c r="D37" i="8"/>
  <c r="C37" i="8"/>
  <c r="AB37" i="8" s="1"/>
  <c r="B37" i="8"/>
  <c r="E36" i="8"/>
  <c r="D36" i="8"/>
  <c r="C36" i="8"/>
  <c r="U36" i="8" s="1"/>
  <c r="B36" i="8"/>
  <c r="E35" i="8"/>
  <c r="D35" i="8"/>
  <c r="C35" i="8"/>
  <c r="U35" i="8" s="1"/>
  <c r="B35" i="8"/>
  <c r="E34" i="8"/>
  <c r="D34" i="8"/>
  <c r="C34" i="8"/>
  <c r="U34" i="8" s="1"/>
  <c r="B34" i="8"/>
  <c r="E33" i="8"/>
  <c r="D33" i="8"/>
  <c r="C33" i="8"/>
  <c r="U33" i="8" s="1"/>
  <c r="B33" i="8"/>
  <c r="E32" i="8"/>
  <c r="D32" i="8"/>
  <c r="C32" i="8"/>
  <c r="O32" i="8" s="1"/>
  <c r="B32" i="8"/>
  <c r="E31" i="8"/>
  <c r="D31" i="8"/>
  <c r="C31" i="8"/>
  <c r="B31" i="8"/>
  <c r="E30" i="8"/>
  <c r="D30" i="8"/>
  <c r="C30" i="8"/>
  <c r="U30" i="8" s="1"/>
  <c r="B30" i="8"/>
  <c r="E29" i="8"/>
  <c r="D29" i="8"/>
  <c r="C29" i="8"/>
  <c r="U29" i="8" s="1"/>
  <c r="B29" i="8"/>
  <c r="E28" i="8"/>
  <c r="D28" i="8"/>
  <c r="C28" i="8"/>
  <c r="U28" i="8" s="1"/>
  <c r="B28" i="8"/>
  <c r="E27" i="8"/>
  <c r="D27" i="8"/>
  <c r="C27" i="8"/>
  <c r="U27" i="8" s="1"/>
  <c r="B27" i="8"/>
  <c r="E26" i="8"/>
  <c r="D26" i="8"/>
  <c r="C26" i="8"/>
  <c r="U26" i="8" s="1"/>
  <c r="B26" i="8"/>
  <c r="E25" i="8"/>
  <c r="D25" i="8"/>
  <c r="C25" i="8"/>
  <c r="O25" i="8" s="1"/>
  <c r="B25" i="8"/>
  <c r="E24" i="8"/>
  <c r="D24" i="8"/>
  <c r="C24" i="8"/>
  <c r="U24" i="8" s="1"/>
  <c r="B24" i="8"/>
  <c r="E23" i="8"/>
  <c r="D23" i="8"/>
  <c r="C23" i="8"/>
  <c r="U23" i="8" s="1"/>
  <c r="B23" i="8"/>
  <c r="E22" i="8"/>
  <c r="D22" i="8"/>
  <c r="C22" i="8"/>
  <c r="AB22" i="8" s="1"/>
  <c r="B22" i="8"/>
  <c r="E21" i="8"/>
  <c r="D21" i="8"/>
  <c r="C21" i="8"/>
  <c r="U21" i="8" s="1"/>
  <c r="B21" i="8"/>
  <c r="E20" i="8"/>
  <c r="D20" i="8"/>
  <c r="C20" i="8"/>
  <c r="O20" i="8" s="1"/>
  <c r="B20" i="8"/>
  <c r="E19" i="8"/>
  <c r="D19" i="8"/>
  <c r="C19" i="8"/>
  <c r="U19" i="8" s="1"/>
  <c r="B19" i="8"/>
  <c r="E18" i="8"/>
  <c r="D18" i="8"/>
  <c r="C18" i="8"/>
  <c r="U18" i="8" s="1"/>
  <c r="B18" i="8"/>
  <c r="E17" i="8"/>
  <c r="D17" i="8"/>
  <c r="C17" i="8"/>
  <c r="U17" i="8" s="1"/>
  <c r="B17" i="8"/>
  <c r="E16" i="8"/>
  <c r="D16" i="8"/>
  <c r="C16" i="8"/>
  <c r="O16" i="8" s="1"/>
  <c r="B16" i="8"/>
  <c r="E15" i="8"/>
  <c r="D15" i="8"/>
  <c r="C15" i="8"/>
  <c r="O15" i="8" s="1"/>
  <c r="B15" i="8"/>
  <c r="E14" i="8"/>
  <c r="D14" i="8"/>
  <c r="C14" i="8"/>
  <c r="O14" i="8" s="1"/>
  <c r="B14" i="8"/>
  <c r="E13" i="8"/>
  <c r="D13" i="8"/>
  <c r="C13" i="8"/>
  <c r="B13" i="8"/>
  <c r="E12" i="8"/>
  <c r="D12" i="8"/>
  <c r="C12" i="8"/>
  <c r="U12" i="8" s="1"/>
  <c r="B12" i="8"/>
  <c r="E11" i="8"/>
  <c r="D11" i="8"/>
  <c r="C11" i="8"/>
  <c r="U11" i="8" s="1"/>
  <c r="B11" i="8"/>
  <c r="E10" i="8"/>
  <c r="D10" i="8"/>
  <c r="C10" i="8"/>
  <c r="U10" i="8" s="1"/>
  <c r="B10" i="8"/>
  <c r="E9" i="8"/>
  <c r="D9" i="8"/>
  <c r="C9" i="8"/>
  <c r="U9" i="8" s="1"/>
  <c r="B9" i="8"/>
  <c r="E8" i="8"/>
  <c r="D8" i="8"/>
  <c r="C8" i="8"/>
  <c r="U8" i="8" s="1"/>
  <c r="B8" i="8"/>
  <c r="E7" i="8"/>
  <c r="D7" i="8"/>
  <c r="C7" i="8"/>
  <c r="O7" i="8" s="1"/>
  <c r="B7" i="8"/>
  <c r="E6" i="8"/>
  <c r="D6" i="8"/>
  <c r="C6" i="8"/>
  <c r="U6" i="8" s="1"/>
  <c r="B6" i="8"/>
  <c r="E5" i="8"/>
  <c r="D5" i="8"/>
  <c r="C5" i="8"/>
  <c r="O5" i="8" s="1"/>
  <c r="B5" i="8"/>
  <c r="D3" i="8"/>
  <c r="C2" i="8"/>
  <c r="B2" i="8"/>
  <c r="L21" i="6"/>
  <c r="L20" i="6"/>
  <c r="L19" i="6"/>
  <c r="P18" i="6"/>
  <c r="U15" i="6"/>
  <c r="S16" i="6" s="1"/>
  <c r="K15" i="6"/>
  <c r="E15" i="6"/>
  <c r="U14" i="6"/>
  <c r="P14" i="6"/>
  <c r="G14" i="6"/>
  <c r="H12" i="6"/>
  <c r="K10" i="6"/>
  <c r="X1" i="6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" i="2"/>
  <c r="D5" i="2"/>
  <c r="E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" i="2"/>
  <c r="D3" i="2"/>
  <c r="T12" i="7"/>
  <c r="B3" i="9" s="1"/>
  <c r="C2" i="2"/>
  <c r="B2" i="2"/>
  <c r="M6" i="4"/>
  <c r="N6" i="4" s="1"/>
  <c r="O6" i="4" s="1"/>
  <c r="M7" i="4"/>
  <c r="N7" i="4" s="1"/>
  <c r="O7" i="4" s="1"/>
  <c r="M8" i="4"/>
  <c r="M9" i="4"/>
  <c r="N9" i="4" s="1"/>
  <c r="O9" i="4" s="1"/>
  <c r="M10" i="4"/>
  <c r="M11" i="4"/>
  <c r="M12" i="4"/>
  <c r="N12" i="4" s="1"/>
  <c r="O12" i="4" s="1"/>
  <c r="M13" i="4"/>
  <c r="N13" i="4" s="1"/>
  <c r="O13" i="4" s="1"/>
  <c r="M14" i="4"/>
  <c r="M15" i="4"/>
  <c r="M16" i="4"/>
  <c r="M17" i="4"/>
  <c r="N17" i="4" s="1"/>
  <c r="O17" i="4" s="1"/>
  <c r="M18" i="4"/>
  <c r="M19" i="4"/>
  <c r="N19" i="4" s="1"/>
  <c r="O19" i="4" s="1"/>
  <c r="M20" i="4"/>
  <c r="M21" i="4"/>
  <c r="N21" i="4" s="1"/>
  <c r="O21" i="4" s="1"/>
  <c r="M22" i="4"/>
  <c r="N22" i="4" s="1"/>
  <c r="O22" i="4" s="1"/>
  <c r="M23" i="4"/>
  <c r="N23" i="4" s="1"/>
  <c r="O23" i="4" s="1"/>
  <c r="M24" i="4"/>
  <c r="N24" i="4" s="1"/>
  <c r="O24" i="4" s="1"/>
  <c r="M25" i="4"/>
  <c r="N25" i="4" s="1"/>
  <c r="O25" i="4" s="1"/>
  <c r="M26" i="4"/>
  <c r="N26" i="4" s="1"/>
  <c r="O26" i="4" s="1"/>
  <c r="M27" i="4"/>
  <c r="N27" i="4" s="1"/>
  <c r="O27" i="4" s="1"/>
  <c r="M28" i="4"/>
  <c r="N28" i="4" s="1"/>
  <c r="O28" i="4" s="1"/>
  <c r="M29" i="4"/>
  <c r="N29" i="4" s="1"/>
  <c r="O29" i="4" s="1"/>
  <c r="M30" i="4"/>
  <c r="N30" i="4" s="1"/>
  <c r="O30" i="4" s="1"/>
  <c r="M31" i="4"/>
  <c r="N31" i="4" s="1"/>
  <c r="O31" i="4" s="1"/>
  <c r="M32" i="4"/>
  <c r="N32" i="4" s="1"/>
  <c r="O32" i="4" s="1"/>
  <c r="M33" i="4"/>
  <c r="M34" i="4"/>
  <c r="M35" i="4"/>
  <c r="M36" i="4"/>
  <c r="M37" i="4"/>
  <c r="N37" i="4" s="1"/>
  <c r="O37" i="4" s="1"/>
  <c r="M38" i="4"/>
  <c r="N38" i="4" s="1"/>
  <c r="O38" i="4" s="1"/>
  <c r="M39" i="4"/>
  <c r="N39" i="4" s="1"/>
  <c r="O39" i="4" s="1"/>
  <c r="M40" i="4"/>
  <c r="N40" i="4" s="1"/>
  <c r="O40" i="4" s="1"/>
  <c r="M41" i="4"/>
  <c r="N41" i="4" s="1"/>
  <c r="O41" i="4" s="1"/>
  <c r="M42" i="4"/>
  <c r="N42" i="4" s="1"/>
  <c r="O42" i="4" s="1"/>
  <c r="M43" i="4"/>
  <c r="N43" i="4" s="1"/>
  <c r="O43" i="4" s="1"/>
  <c r="M44" i="4"/>
  <c r="M45" i="4"/>
  <c r="M46" i="4"/>
  <c r="M47" i="4"/>
  <c r="M48" i="4"/>
  <c r="M49" i="4"/>
  <c r="M50" i="4"/>
  <c r="N14" i="4"/>
  <c r="O14" i="4" s="1"/>
  <c r="N15" i="4"/>
  <c r="O15" i="4" s="1"/>
  <c r="N16" i="4"/>
  <c r="O16" i="4" s="1"/>
  <c r="N18" i="4"/>
  <c r="O18" i="4" s="1"/>
  <c r="N36" i="4"/>
  <c r="O36" i="4" s="1"/>
  <c r="N20" i="4"/>
  <c r="O20" i="4" s="1"/>
  <c r="O46" i="4"/>
  <c r="O47" i="4"/>
  <c r="O48" i="4"/>
  <c r="O49" i="4"/>
  <c r="O50" i="4"/>
  <c r="N8" i="4"/>
  <c r="O8" i="4" s="1"/>
  <c r="N33" i="4"/>
  <c r="O33" i="4" s="1"/>
  <c r="N44" i="4"/>
  <c r="O44" i="4" s="1"/>
  <c r="N45" i="4"/>
  <c r="O45" i="4" s="1"/>
  <c r="N46" i="4"/>
  <c r="N47" i="4"/>
  <c r="N48" i="4"/>
  <c r="N49" i="4"/>
  <c r="N50" i="4"/>
  <c r="R1" i="4"/>
  <c r="N10" i="4"/>
  <c r="O10" i="4" s="1"/>
  <c r="N11" i="4"/>
  <c r="O11" i="4" s="1"/>
  <c r="N34" i="4"/>
  <c r="O34" i="4" s="1"/>
  <c r="N35" i="4"/>
  <c r="O35" i="4" s="1"/>
  <c r="U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6" i="3"/>
  <c r="AB40" i="8" l="1"/>
  <c r="AB33" i="8"/>
  <c r="AB43" i="8"/>
  <c r="AB25" i="8"/>
  <c r="O36" i="8"/>
  <c r="O18" i="8"/>
  <c r="AB36" i="8"/>
  <c r="O48" i="8"/>
  <c r="O30" i="8"/>
  <c r="U48" i="8"/>
  <c r="O12" i="8"/>
  <c r="U15" i="8"/>
  <c r="O23" i="8"/>
  <c r="U41" i="8"/>
  <c r="O47" i="8"/>
  <c r="U5" i="8"/>
  <c r="AB10" i="8"/>
  <c r="AB15" i="8"/>
  <c r="O29" i="8"/>
  <c r="U47" i="8"/>
  <c r="O11" i="8"/>
  <c r="AB29" i="8"/>
  <c r="U7" i="8"/>
  <c r="AB11" i="8"/>
  <c r="O44" i="8"/>
  <c r="AB7" i="8"/>
  <c r="O26" i="8"/>
  <c r="AB30" i="8"/>
  <c r="L5" i="2"/>
  <c r="Y5" i="2"/>
  <c r="O8" i="8"/>
  <c r="AB12" i="8"/>
  <c r="AB26" i="8"/>
  <c r="U32" i="8"/>
  <c r="AB39" i="8"/>
  <c r="O45" i="8"/>
  <c r="AB18" i="8"/>
  <c r="AB44" i="8"/>
  <c r="AB8" i="8"/>
  <c r="U14" i="8"/>
  <c r="AB21" i="8"/>
  <c r="O27" i="8"/>
  <c r="AB32" i="8"/>
  <c r="U40" i="8"/>
  <c r="U45" i="8"/>
  <c r="B3" i="8"/>
  <c r="O9" i="8"/>
  <c r="AB14" i="8"/>
  <c r="U22" i="8"/>
  <c r="O33" i="8"/>
  <c r="B3" i="2"/>
  <c r="AB13" i="8"/>
  <c r="AB31" i="8"/>
  <c r="U43" i="8"/>
  <c r="U25" i="8"/>
  <c r="AB28" i="8"/>
  <c r="O22" i="8"/>
  <c r="O40" i="8"/>
  <c r="AB46" i="8"/>
  <c r="AB49" i="8"/>
  <c r="O37" i="8"/>
  <c r="U16" i="8"/>
  <c r="AB19" i="8"/>
  <c r="O19" i="8"/>
  <c r="AB23" i="8"/>
  <c r="O31" i="8"/>
  <c r="AB41" i="8"/>
  <c r="O6" i="8"/>
  <c r="AB9" i="8"/>
  <c r="U13" i="8"/>
  <c r="AB16" i="8"/>
  <c r="U20" i="8"/>
  <c r="O24" i="8"/>
  <c r="AB27" i="8"/>
  <c r="U31" i="8"/>
  <c r="AB34" i="8"/>
  <c r="U38" i="8"/>
  <c r="O42" i="8"/>
  <c r="O10" i="8"/>
  <c r="O17" i="8"/>
  <c r="AB20" i="8"/>
  <c r="O28" i="8"/>
  <c r="O35" i="8"/>
  <c r="AB38" i="8"/>
  <c r="U37" i="8"/>
  <c r="O34" i="8"/>
  <c r="O13" i="8"/>
  <c r="AB6" i="8"/>
  <c r="O21" i="8"/>
  <c r="AB24" i="8"/>
  <c r="O39" i="8"/>
  <c r="AB42" i="8"/>
  <c r="O46" i="8"/>
  <c r="O49" i="8"/>
  <c r="AB17" i="8"/>
  <c r="AB35" i="8"/>
  <c r="E16" i="6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6" i="3"/>
  <c r="AN11" i="8" l="1"/>
  <c r="Q27" i="6" s="1"/>
  <c r="AN7" i="8"/>
  <c r="N27" i="6" s="1"/>
  <c r="AN17" i="8"/>
  <c r="V27" i="6" s="1"/>
  <c r="AN18" i="8"/>
  <c r="W27" i="6" s="1"/>
  <c r="AN16" i="8"/>
  <c r="U27" i="6" s="1"/>
  <c r="AN19" i="8"/>
  <c r="X27" i="6" s="1"/>
  <c r="AN14" i="8"/>
  <c r="T27" i="6" s="1"/>
  <c r="AN12" i="8"/>
  <c r="R27" i="6" s="1"/>
  <c r="AN13" i="8"/>
  <c r="S27" i="6" s="1"/>
  <c r="AN8" i="8"/>
  <c r="O27" i="6" s="1"/>
  <c r="AN9" i="8"/>
  <c r="P27" i="6" s="1"/>
  <c r="AN6" i="8"/>
  <c r="M27" i="6" s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V47" i="2"/>
  <c r="Z47" i="2" s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V46" i="2" s="1"/>
  <c r="Z46" i="2" s="1"/>
  <c r="O47" i="2"/>
  <c r="O48" i="2"/>
  <c r="O49" i="2"/>
  <c r="O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V45" i="2" s="1"/>
  <c r="Z45" i="2" s="1"/>
  <c r="L46" i="2"/>
  <c r="L47" i="2"/>
  <c r="L48" i="2"/>
  <c r="V48" i="2" s="1"/>
  <c r="Z48" i="2" s="1"/>
  <c r="L49" i="2"/>
  <c r="V49" i="2" s="1"/>
  <c r="Z49" i="2" s="1"/>
  <c r="V15" i="2" l="1"/>
  <c r="Z15" i="2" s="1"/>
  <c r="V39" i="2"/>
  <c r="Z39" i="2" s="1"/>
  <c r="AA39" i="2" s="1"/>
  <c r="V41" i="2"/>
  <c r="Z41" i="2" s="1"/>
  <c r="V29" i="2"/>
  <c r="Z29" i="2" s="1"/>
  <c r="V17" i="2"/>
  <c r="Z17" i="2" s="1"/>
  <c r="V23" i="2"/>
  <c r="Z23" i="2" s="1"/>
  <c r="V43" i="2"/>
  <c r="Z43" i="2" s="1"/>
  <c r="AA43" i="2" s="1"/>
  <c r="V31" i="2"/>
  <c r="Z31" i="2" s="1"/>
  <c r="V19" i="2"/>
  <c r="Z19" i="2" s="1"/>
  <c r="V7" i="2"/>
  <c r="Z7" i="2" s="1"/>
  <c r="V42" i="2"/>
  <c r="Z42" i="2" s="1"/>
  <c r="V18" i="2"/>
  <c r="Z18" i="2" s="1"/>
  <c r="V38" i="2"/>
  <c r="Z38" i="2" s="1"/>
  <c r="V14" i="2"/>
  <c r="Z14" i="2" s="1"/>
  <c r="V33" i="2"/>
  <c r="Z33" i="2" s="1"/>
  <c r="V21" i="2"/>
  <c r="Z21" i="2" s="1"/>
  <c r="V9" i="2"/>
  <c r="Z9" i="2" s="1"/>
  <c r="V30" i="2"/>
  <c r="Z30" i="2" s="1"/>
  <c r="V6" i="2"/>
  <c r="Z6" i="2" s="1"/>
  <c r="V44" i="2"/>
  <c r="Z44" i="2" s="1"/>
  <c r="AA44" i="2" s="1"/>
  <c r="V32" i="2"/>
  <c r="Z32" i="2" s="1"/>
  <c r="V20" i="2"/>
  <c r="Z20" i="2" s="1"/>
  <c r="V8" i="2"/>
  <c r="Z8" i="2" s="1"/>
  <c r="V40" i="2"/>
  <c r="Z40" i="2" s="1"/>
  <c r="V28" i="2"/>
  <c r="Z28" i="2" s="1"/>
  <c r="V16" i="2"/>
  <c r="Z16" i="2" s="1"/>
  <c r="V27" i="2"/>
  <c r="Z27" i="2" s="1"/>
  <c r="V5" i="2"/>
  <c r="Z5" i="2" s="1"/>
  <c r="AA5" i="2" s="1"/>
  <c r="V26" i="2"/>
  <c r="Z26" i="2" s="1"/>
  <c r="V37" i="2"/>
  <c r="Z37" i="2" s="1"/>
  <c r="V25" i="2"/>
  <c r="Z25" i="2" s="1"/>
  <c r="V13" i="2"/>
  <c r="Z13" i="2" s="1"/>
  <c r="V22" i="2"/>
  <c r="Z22" i="2" s="1"/>
  <c r="V36" i="2"/>
  <c r="Z36" i="2" s="1"/>
  <c r="V24" i="2"/>
  <c r="Z24" i="2" s="1"/>
  <c r="V12" i="2"/>
  <c r="Z12" i="2" s="1"/>
  <c r="V34" i="2"/>
  <c r="Z34" i="2" s="1"/>
  <c r="V10" i="2"/>
  <c r="Z10" i="2" s="1"/>
  <c r="V35" i="2"/>
  <c r="Z35" i="2" s="1"/>
  <c r="AA35" i="2" s="1"/>
  <c r="V11" i="2"/>
  <c r="Z11" i="2" s="1"/>
  <c r="AA47" i="2"/>
  <c r="AB16" i="2" l="1"/>
  <c r="AB40" i="2"/>
  <c r="AB24" i="2"/>
  <c r="AB5" i="2"/>
  <c r="AB39" i="2"/>
  <c r="AB29" i="2"/>
  <c r="AB15" i="2"/>
  <c r="AB47" i="2"/>
  <c r="AB23" i="2"/>
  <c r="AB49" i="2"/>
  <c r="AB31" i="2"/>
  <c r="AB7" i="2"/>
  <c r="AB19" i="2"/>
  <c r="AB17" i="2"/>
  <c r="AB38" i="2"/>
  <c r="AB43" i="2"/>
  <c r="AB45" i="2"/>
  <c r="AB41" i="2"/>
  <c r="AB46" i="2"/>
  <c r="AB14" i="2"/>
  <c r="AB48" i="2"/>
  <c r="AB32" i="2"/>
  <c r="AB12" i="2"/>
  <c r="AB6" i="2"/>
  <c r="AB36" i="2"/>
  <c r="AB28" i="2"/>
  <c r="AB9" i="2"/>
  <c r="AB18" i="2"/>
  <c r="AB21" i="2"/>
  <c r="AA36" i="2"/>
  <c r="AB22" i="2"/>
  <c r="AB33" i="2"/>
  <c r="AB11" i="2"/>
  <c r="AB35" i="2"/>
  <c r="AB13" i="2"/>
  <c r="AB25" i="2"/>
  <c r="AB10" i="2"/>
  <c r="AB37" i="2"/>
  <c r="AB20" i="2"/>
  <c r="AB27" i="2"/>
  <c r="AA42" i="2"/>
  <c r="AB42" i="2"/>
  <c r="AB30" i="2"/>
  <c r="AB26" i="2"/>
  <c r="AB34" i="2"/>
  <c r="AB8" i="2"/>
  <c r="AB44" i="2"/>
  <c r="AA6" i="2"/>
  <c r="AA32" i="2"/>
  <c r="AA22" i="2"/>
  <c r="AA16" i="2"/>
  <c r="AA23" i="2"/>
  <c r="AA40" i="2"/>
  <c r="AA49" i="2"/>
  <c r="AA41" i="2"/>
  <c r="AA18" i="2"/>
  <c r="AA7" i="2"/>
  <c r="AA31" i="2"/>
  <c r="AA48" i="2"/>
  <c r="AA37" i="2"/>
  <c r="AA46" i="2"/>
  <c r="AA38" i="2"/>
  <c r="AA45" i="2"/>
  <c r="AA24" i="2" l="1"/>
  <c r="AA29" i="2"/>
  <c r="AA9" i="2"/>
  <c r="AA30" i="2"/>
  <c r="AA8" i="2"/>
  <c r="AA11" i="2"/>
  <c r="AA12" i="2"/>
  <c r="AA26" i="2"/>
  <c r="AA21" i="2"/>
  <c r="AA14" i="2"/>
  <c r="AA15" i="2"/>
  <c r="AA10" i="2"/>
  <c r="AA20" i="2"/>
  <c r="AA19" i="2"/>
  <c r="AA33" i="2"/>
  <c r="AA13" i="2"/>
  <c r="AA17" i="2"/>
  <c r="AA28" i="2"/>
  <c r="AA25" i="2"/>
  <c r="AA34" i="2"/>
  <c r="AA27" i="2"/>
  <c r="C54" i="2" l="1"/>
  <c r="C27" i="6" s="1"/>
  <c r="C56" i="2"/>
  <c r="E27" i="6" s="1"/>
  <c r="C60" i="2"/>
  <c r="I27" i="6" s="1"/>
  <c r="C57" i="2"/>
  <c r="F27" i="6" s="1"/>
  <c r="C61" i="2"/>
  <c r="J27" i="6" s="1"/>
  <c r="C58" i="2"/>
  <c r="G27" i="6" s="1"/>
  <c r="C59" i="2"/>
  <c r="H27" i="6" s="1"/>
  <c r="C62" i="2"/>
  <c r="K27" i="6" s="1"/>
  <c r="C63" i="2"/>
  <c r="L27" i="6" s="1"/>
  <c r="C55" i="2"/>
  <c r="D2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B2" authorId="0" shapeId="0" xr:uid="{F2155455-711E-47E3-91EA-0B3C866EF1E7}">
      <text>
        <r>
          <rPr>
            <b/>
            <sz val="9"/>
            <color indexed="81"/>
            <rFont val="Tahoma"/>
            <family val="2"/>
          </rPr>
          <t>ใส่รหัสวิชาไม่ต้องเว้นระหว่างตัวอักษรกับตัวเลข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554ED84F-06F4-4A73-A01C-153DD3DC8531}">
      <text>
        <r>
          <rPr>
            <b/>
            <sz val="14"/>
            <color indexed="81"/>
            <rFont val="AngsanaUPC"/>
            <family val="1"/>
            <charset val="222"/>
          </rPr>
          <t>ชื่อวิชา</t>
        </r>
        <r>
          <rPr>
            <sz val="14"/>
            <color indexed="81"/>
            <rFont val="AngsanaUPC"/>
            <family val="1"/>
            <charset val="22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B2" authorId="0" shapeId="0" xr:uid="{DBC37291-75A4-4EBC-AF87-E13D84C4B95F}">
      <text>
        <r>
          <rPr>
            <b/>
            <sz val="9"/>
            <color indexed="81"/>
            <rFont val="Tahoma"/>
            <family val="2"/>
          </rPr>
          <t>ใส่รหัสวิชาไม่ต้องเว้นระหว่างตัวอักษรกับตัวเลข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8AA3498A-D39E-4962-92E8-9BCD9B74B95E}">
      <text>
        <r>
          <rPr>
            <b/>
            <sz val="14"/>
            <color indexed="81"/>
            <rFont val="AngsanaUPC"/>
            <family val="1"/>
            <charset val="222"/>
          </rPr>
          <t>ชื่อวิชา</t>
        </r>
        <r>
          <rPr>
            <sz val="14"/>
            <color indexed="81"/>
            <rFont val="AngsanaUPC"/>
            <family val="1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<sst xmlns="http://schemas.openxmlformats.org/spreadsheetml/2006/main" count="707" uniqueCount="204">
  <si>
    <t xml:space="preserve">วิชา    </t>
  </si>
  <si>
    <t>ว33221</t>
  </si>
  <si>
    <t>หน่วยกิต</t>
  </si>
  <si>
    <t xml:space="preserve">ชื่อผู้สอน    </t>
  </si>
  <si>
    <t>อัตราส่วนคะแนนระหว่างภาค   :   ปลายภาค     =</t>
  </si>
  <si>
    <t>ห้อง</t>
  </si>
  <si>
    <t>เลขที่</t>
  </si>
  <si>
    <t>เลขประจำตัว</t>
  </si>
  <si>
    <t>สิรวิชญ์</t>
  </si>
  <si>
    <t>ม.6/8</t>
  </si>
  <si>
    <t>ช</t>
  </si>
  <si>
    <t>พลกฤต</t>
  </si>
  <si>
    <t>พันธุ์เล่ง</t>
  </si>
  <si>
    <t>ชัยสิทธิ์</t>
  </si>
  <si>
    <t>ปลื้มสุทธิ์</t>
  </si>
  <si>
    <t>พัฒน์ศรีทอง</t>
  </si>
  <si>
    <t>ณภัทร</t>
  </si>
  <si>
    <t>อุไรโรจน์</t>
  </si>
  <si>
    <t>ชัชพงค์</t>
  </si>
  <si>
    <t>พรประสิทธิ์</t>
  </si>
  <si>
    <t>ณัฐวุฒิ</t>
  </si>
  <si>
    <t>จันทร์วิลัย</t>
  </si>
  <si>
    <t>ธนกร</t>
  </si>
  <si>
    <t>สมุทรเก่า</t>
  </si>
  <si>
    <t>ชญานิน</t>
  </si>
  <si>
    <t>เพชรน้อย</t>
  </si>
  <si>
    <t>ภัทรดนัย</t>
  </si>
  <si>
    <t>เพ็งศรี</t>
  </si>
  <si>
    <t>วิชญ์ภาส</t>
  </si>
  <si>
    <t>บุญฤกษ์</t>
  </si>
  <si>
    <t>ณัฐภัทร</t>
  </si>
  <si>
    <t>แซ่ล้อ</t>
  </si>
  <si>
    <t>ชวรัตน์</t>
  </si>
  <si>
    <t>ธรรมวาระ</t>
  </si>
  <si>
    <t>ธนวัฒน์</t>
  </si>
  <si>
    <t>ไกรสินธุ์</t>
  </si>
  <si>
    <t>ศุภณัด</t>
  </si>
  <si>
    <t>ศุภอนันต์</t>
  </si>
  <si>
    <t xml:space="preserve">ภานุพงศ์ </t>
  </si>
  <si>
    <t>คงเจริญ</t>
  </si>
  <si>
    <t xml:space="preserve">บุญนิมิตร </t>
  </si>
  <si>
    <t>รักชาติ</t>
  </si>
  <si>
    <t xml:space="preserve">ปภังกร </t>
  </si>
  <si>
    <t>ศุภกิจ​รัตนา​กุล</t>
  </si>
  <si>
    <t xml:space="preserve">พีรภัทร </t>
  </si>
  <si>
    <t>นุ่นช่วย</t>
  </si>
  <si>
    <t xml:space="preserve">ภูมิ​พัฒน์​ </t>
  </si>
  <si>
    <t>ทองศรี</t>
  </si>
  <si>
    <t>ญ</t>
  </si>
  <si>
    <t xml:space="preserve">อนันตญา  </t>
  </si>
  <si>
    <t>ศุภราช</t>
  </si>
  <si>
    <t>เพศ</t>
  </si>
  <si>
    <t>นายเอกพนธ์  กลับใจ</t>
  </si>
  <si>
    <t>70:30</t>
  </si>
  <si>
    <t>บันทึกผลการวัดประเมินผลระหว่างภาคเรียน</t>
  </si>
  <si>
    <t>คะแนนรวมตลอดภาค</t>
  </si>
  <si>
    <t>ระดับผลการเรียน</t>
  </si>
  <si>
    <t>หน่วยที่</t>
  </si>
  <si>
    <t>คะแนนเต็ม</t>
  </si>
  <si>
    <t>ชื่อ-สกุล</t>
  </si>
  <si>
    <t>Sum I</t>
  </si>
  <si>
    <t>For I</t>
  </si>
  <si>
    <t>For II</t>
  </si>
  <si>
    <t>Sum II</t>
  </si>
  <si>
    <t>หมายเหตุ</t>
  </si>
  <si>
    <t>เคมี 5</t>
  </si>
  <si>
    <t>คุณลักษณะอันพึงประสงค์</t>
  </si>
  <si>
    <t>ระดับคุณภาพ</t>
  </si>
  <si>
    <t>ผลการอ่าน คิดวิเคราะห์และเขียนสื่อความ</t>
  </si>
  <si>
    <t>หัวข้อประเมินและระดับคุณภาพ</t>
  </si>
  <si>
    <t>ตัวชี้วัด/ระดับคุณภาพ</t>
  </si>
  <si>
    <t>สมรรถนะสำคัญของผู้เรียน</t>
  </si>
  <si>
    <t>สรุปเวลาเรียน</t>
  </si>
  <si>
    <t>ขาด</t>
  </si>
  <si>
    <t>สาย</t>
  </si>
  <si>
    <t>ป่วย</t>
  </si>
  <si>
    <t>ลา</t>
  </si>
  <si>
    <t>หนี</t>
  </si>
  <si>
    <t>รวมเวลาที่ไม่ได้มาเรียน</t>
  </si>
  <si>
    <t>รวมเวลาที่ได้มาเรียน</t>
  </si>
  <si>
    <t>ร้อยละของเวลาที่มาเรียน</t>
  </si>
  <si>
    <t>กิจกรรม</t>
  </si>
  <si>
    <t>ภาคเรียนที่</t>
  </si>
  <si>
    <t>ปีการศึกษา</t>
  </si>
  <si>
    <t>กลุ่มสาระ</t>
  </si>
  <si>
    <t>วิทยาศาสตร์และเทคโนโลยี</t>
  </si>
  <si>
    <t>ชื่อครูผู้สอน</t>
  </si>
  <si>
    <t>ครูเอกพนธ์  กลับใจ</t>
  </si>
  <si>
    <t>รหัสวิชา</t>
  </si>
  <si>
    <t>ว30230</t>
  </si>
  <si>
    <t>ชื่อวิชา</t>
  </si>
  <si>
    <t>สาระการเรียนรู้</t>
  </si>
  <si>
    <t>เพิ่มเติม</t>
  </si>
  <si>
    <t>ม.ต้น</t>
  </si>
  <si>
    <t>อัตราส่วนคะแนน</t>
  </si>
  <si>
    <t>ม.ปลาย</t>
  </si>
  <si>
    <t>ระดับ</t>
  </si>
  <si>
    <t>ชั้นมัธยมศึกษาปีที่</t>
  </si>
  <si>
    <t>3</t>
  </si>
  <si>
    <t>พื้นฐาน</t>
  </si>
  <si>
    <t>ชื่อครูที่ปรึกษา</t>
  </si>
  <si>
    <t>ครูนัยนชนก  เกียรติกุลพงศ์</t>
  </si>
  <si>
    <t>ปพ.5-</t>
  </si>
  <si>
    <t>แบบบันทึกผลการเรียนประจำรายวิชา</t>
  </si>
  <si>
    <t>หลักสูตรการศึกษาขั้นพื้นฐาน</t>
  </si>
  <si>
    <t>โรงเรียนสุราษฎร์ธานี  จังหวัดสุราษฎร์ธานี</t>
  </si>
  <si>
    <r>
      <t xml:space="preserve">กลุ่มสาระการเรียนรู้ </t>
    </r>
    <r>
      <rPr>
        <b/>
        <u/>
        <sz val="16"/>
        <rFont val="TH Sarabun New"/>
        <family val="2"/>
      </rPr>
      <t xml:space="preserve">                           </t>
    </r>
  </si>
  <si>
    <t>สาระการเรียนรู้พื้นฐาน</t>
  </si>
  <si>
    <t>สาระการเรียนรู้เพิ่มเติม</t>
  </si>
  <si>
    <t>รายวิชา</t>
  </si>
  <si>
    <t>เวลาเรียน</t>
  </si>
  <si>
    <t>ชั่วโมง/สัปดาห์</t>
  </si>
  <si>
    <t>รวมเวลาเรียนตลอดภาคเรียน</t>
  </si>
  <si>
    <t>ชั่วโมง</t>
  </si>
  <si>
    <t>อัตราส่วนคะแนนระหว่างภาค : ปลายภาค</t>
  </si>
  <si>
    <t>ครูผู้สอน</t>
  </si>
  <si>
    <t>ครูที่ปรึกษา</t>
  </si>
  <si>
    <t/>
  </si>
  <si>
    <t>สรุปคุณลักษณะอันพึงประสงค์</t>
  </si>
  <si>
    <t>จำนวน
นักเรียน
ทั้งหมด</t>
  </si>
  <si>
    <t>ระดับผลการเรียนที่ผ่าน</t>
  </si>
  <si>
    <t>ระดับผลการเรียนที่ไม่ผ่าน</t>
  </si>
  <si>
    <t>3.5</t>
  </si>
  <si>
    <t>2.5</t>
  </si>
  <si>
    <t>1.5</t>
  </si>
  <si>
    <t>ร</t>
  </si>
  <si>
    <t>มส</t>
  </si>
  <si>
    <t>การอนุมัติผลการเรียน</t>
  </si>
  <si>
    <t>ลงชื่อ</t>
  </si>
  <si>
    <t>หัวหน้ากลุ่มสาระการเรียนรู้</t>
  </si>
  <si>
    <t>กลุ่มงานวัดผล</t>
  </si>
  <si>
    <t>เรียนเสนอเพื่อโปรดพิจารณา</t>
  </si>
  <si>
    <t>รองผู้อำนวยการกลุ่มบริหารวิชาการ</t>
  </si>
  <si>
    <t xml:space="preserve">          </t>
  </si>
  <si>
    <t>o</t>
  </si>
  <si>
    <t>อนุมัติ</t>
  </si>
  <si>
    <t>ไม่อนุมัติ</t>
  </si>
  <si>
    <t>ผู้อำนวยการโรงเรียนสุราษฎร์ธานี</t>
  </si>
  <si>
    <t>.........../........................................./.....................</t>
  </si>
  <si>
    <t>ผู้กรอกคะแนน</t>
  </si>
  <si>
    <t>ผู้ตรวจทาน</t>
  </si>
  <si>
    <t>คณิตศาสตร์</t>
  </si>
  <si>
    <t>ภาษาไทย</t>
  </si>
  <si>
    <t>ภาษาต่างประเทศ</t>
  </si>
  <si>
    <t>สังคมศึกษาศาสนาและวัฒนธรรม</t>
  </si>
  <si>
    <t>ศิลปะ</t>
  </si>
  <si>
    <t>สุขศึกษาและพลศึกษา</t>
  </si>
  <si>
    <t>การงานอาชีพ</t>
  </si>
  <si>
    <t>โรงเรียนมาตรฐานสากล</t>
  </si>
  <si>
    <t>ชั้น</t>
  </si>
  <si>
    <t>บันทึกการวัดประเมินผลคุณลักษณะอันพึงประสงค์/การอ่าน คิด วิเคราะห์และเขียนสื่อความ/สมรรถนะสำคัญ</t>
  </si>
  <si>
    <t>ดีเยี่ยม</t>
  </si>
  <si>
    <t>ดี</t>
  </si>
  <si>
    <t>ผ่าน</t>
  </si>
  <si>
    <t>ไม่ผ่าน</t>
  </si>
  <si>
    <t>2</t>
  </si>
  <si>
    <t>1</t>
  </si>
  <si>
    <t>0</t>
  </si>
  <si>
    <t>สรุปอ่านคิดวิเคราะห์และเขียนสื่อความ</t>
  </si>
  <si>
    <t>สรุปสมรรถนะสำคัญ</t>
  </si>
  <si>
    <t>พอใช้</t>
  </si>
  <si>
    <t>ปรับปรุง</t>
  </si>
  <si>
    <t>สรุปผลสัมฤทธิ์ทางการเรียน</t>
  </si>
  <si>
    <t>เกรด</t>
  </si>
  <si>
    <t>คุณลักษณะ</t>
  </si>
  <si>
    <t>การอ่าน</t>
  </si>
  <si>
    <t>สมรรถนะ</t>
  </si>
  <si>
    <t>แบบสรุปเวลาเรียน</t>
  </si>
  <si>
    <t>จำนวนเวลาเรียน</t>
  </si>
  <si>
    <t>ชั้วโมง/ภาคเรียน</t>
  </si>
  <si>
    <t>แบบบันทึกผลการวัดประเมินผลสัมสัมฤทธิ์ทางการเรียน</t>
  </si>
  <si>
    <t>รายการบันทึก</t>
  </si>
  <si>
    <t>วัน เดือน ปี</t>
  </si>
  <si>
    <t>บันทึกครูผู้สอน</t>
  </si>
  <si>
    <t>ใส่ข้อมูลรายวิชา</t>
  </si>
  <si>
    <t>ครูณัฐภัทร เปลี่ยนชื่น</t>
  </si>
  <si>
    <t>1) กรอกข้อมูลนักเรียนในชีท "ระบบ"</t>
  </si>
  <si>
    <t>2) กรอกข้อมูลรายวิชาในชีท "ระบบ"</t>
  </si>
  <si>
    <t>การพิมพ์</t>
  </si>
  <si>
    <t>1) ชีทที่ต้องพิมพ์ได้แก่</t>
  </si>
  <si>
    <t>1.1) ชีท "print1-ปกกระดาษสี</t>
  </si>
  <si>
    <t>โดยการพิมพ์ลงกระดาษสีขนาด A4</t>
  </si>
  <si>
    <t>ม.ต้น พิมพ์ใส่กระดาษสีชมพู</t>
  </si>
  <si>
    <t>ม.ปลาย พิมพ์ใส่กระดาษสีเขียว</t>
  </si>
  <si>
    <t>3) สรุปเวลาเรียนชีท "print2-เวลาเรียน"</t>
  </si>
  <si>
    <t>4) กรอกคะแนนผลสัมฤทธิ์ชีท "print3-ผลสัมฤทธิ์"</t>
  </si>
  <si>
    <t>5) ประเมินคุณลักษณะ-การอ่านคิดวิเคราะห์-คุณลักษณะ</t>
  </si>
  <si>
    <t>ชีท "print4-คุณ"</t>
  </si>
  <si>
    <t>6) หากคุณครูต้องการเพิ่มเติมให้บันทึกในชีท "print6-บันทึก"</t>
  </si>
  <si>
    <t>1.2) ชีท "print2-เวลาเรียน" ใส่ A4 สีขาว</t>
  </si>
  <si>
    <t>1.3) ชีท "print3-ผลสัมฤทธิ์" ใส่ A4 สีขาว</t>
  </si>
  <si>
    <t>1.4) ชีท "print4-คุณ" ใส่ A4 สีขาว</t>
  </si>
  <si>
    <t>1.5) ชีท "print5-บันทึก" ใส่ A4 สีขาว</t>
  </si>
  <si>
    <t>ผลการอ่านคิดวิเคราะห์ฯ</t>
  </si>
  <si>
    <t>ปลายภาค</t>
  </si>
  <si>
    <t>กลางภาค</t>
  </si>
  <si>
    <t>รวมระหว่างภาค</t>
  </si>
  <si>
    <t>สมรรถนะ/ระดับคุณภาพ</t>
  </si>
  <si>
    <t>2) เย็บมุมบนซ้ายส่งงานวัดผล</t>
  </si>
  <si>
    <t>ใส่ข้อมูลนักเรียนตามรูปแบบ</t>
  </si>
  <si>
    <t>ชื่อ</t>
  </si>
  <si>
    <t>สกุล</t>
  </si>
  <si>
    <t>รวม</t>
  </si>
  <si>
    <t>คำอธิบาย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</si>
</sst>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8" x14ac:knownFonts="1">
    <font>
      <sz val="11"/>
      <color theme="1"/>
      <name val="Tahoma"/>
      <family val="2"/>
      <charset val="222"/>
      <scheme val="minor"/>
    </font>
    <font>
      <b/>
      <sz val="14"/>
      <color indexed="81"/>
      <name val="AngsanaUPC"/>
      <family val="1"/>
      <charset val="222"/>
    </font>
    <font>
      <sz val="14"/>
      <color indexed="81"/>
      <name val="AngsanaUPC"/>
      <family val="1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1"/>
      <color theme="1"/>
      <name val="TH Sarabun New"/>
      <family val="2"/>
    </font>
    <font>
      <b/>
      <sz val="16"/>
      <name val="TH Sarabun New"/>
      <family val="2"/>
    </font>
    <font>
      <sz val="12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10"/>
      <name val="TH Sarabun New"/>
      <family val="2"/>
    </font>
    <font>
      <b/>
      <sz val="18"/>
      <name val="TH Sarabun New"/>
      <family val="2"/>
    </font>
    <font>
      <sz val="14"/>
      <name val="Cordia New"/>
      <family val="2"/>
    </font>
    <font>
      <b/>
      <sz val="12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i/>
      <sz val="12"/>
      <color theme="1"/>
      <name val="TH Sarabun New"/>
      <family val="2"/>
    </font>
    <font>
      <sz val="10"/>
      <name val="Arial"/>
      <family val="2"/>
    </font>
    <font>
      <b/>
      <sz val="10"/>
      <name val="TH Sarabun New"/>
      <family val="2"/>
    </font>
    <font>
      <b/>
      <sz val="9"/>
      <name val="TH Sarabun New"/>
      <family val="2"/>
    </font>
    <font>
      <b/>
      <sz val="8"/>
      <name val="TH Sarabun New"/>
      <family val="2"/>
    </font>
    <font>
      <b/>
      <sz val="12"/>
      <color theme="1"/>
      <name val="TH Sarabun New"/>
      <family val="2"/>
    </font>
    <font>
      <b/>
      <sz val="12"/>
      <color rgb="FF002060"/>
      <name val="TH Sarabun New"/>
      <family val="2"/>
    </font>
    <font>
      <sz val="10"/>
      <color indexed="18"/>
      <name val="TH Sarabun New"/>
      <family val="2"/>
    </font>
    <font>
      <sz val="15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0"/>
      <color rgb="FFFF0000"/>
      <name val="TH Sarabun New"/>
      <family val="2"/>
    </font>
    <font>
      <sz val="9"/>
      <color indexed="81"/>
      <name val="Tahoma"/>
      <family val="2"/>
    </font>
    <font>
      <b/>
      <sz val="7"/>
      <name val="TH Sarabun New"/>
      <family val="2"/>
    </font>
    <font>
      <b/>
      <sz val="7"/>
      <color theme="1"/>
      <name val="TH Sarabun New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b/>
      <sz val="8.5"/>
      <name val="TH Sarabun New"/>
      <family val="2"/>
    </font>
    <font>
      <b/>
      <sz val="15"/>
      <name val="TH Sarabun New"/>
      <family val="2"/>
    </font>
    <font>
      <b/>
      <sz val="11"/>
      <name val="TH Sarabun New"/>
      <family val="2"/>
    </font>
    <font>
      <b/>
      <u/>
      <sz val="16"/>
      <name val="TH Sarabun New"/>
      <family val="2"/>
    </font>
    <font>
      <b/>
      <sz val="16"/>
      <color theme="1"/>
      <name val="TH Sarabun New"/>
      <family val="2"/>
    </font>
    <font>
      <b/>
      <sz val="24"/>
      <name val="TH Sarabun New"/>
      <family val="2"/>
    </font>
    <font>
      <sz val="18"/>
      <name val="TH Sarabun New"/>
      <family val="2"/>
    </font>
    <font>
      <sz val="24"/>
      <name val="TH Sarabun New"/>
      <family val="2"/>
    </font>
    <font>
      <sz val="20"/>
      <name val="Wingdings"/>
      <charset val="2"/>
    </font>
    <font>
      <b/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5"/>
      <color theme="0"/>
      <name val="TH Sarabun New"/>
      <family val="2"/>
    </font>
    <font>
      <b/>
      <sz val="18"/>
      <color theme="1"/>
      <name val="TH Sarabun New"/>
      <family val="2"/>
    </font>
    <font>
      <b/>
      <sz val="18"/>
      <color theme="1"/>
      <name val="TH Niramit AS"/>
    </font>
    <font>
      <b/>
      <sz val="16"/>
      <name val="TH Niramit AS"/>
    </font>
    <font>
      <b/>
      <sz val="14"/>
      <name val="TH Niramit AS"/>
    </font>
    <font>
      <sz val="16"/>
      <name val="TH Niramit AS"/>
    </font>
    <font>
      <sz val="16"/>
      <color theme="1"/>
      <name val="TH Niramit AS"/>
    </font>
    <font>
      <b/>
      <sz val="10"/>
      <color theme="1"/>
      <name val="TH Sarabun New"/>
      <family val="2"/>
    </font>
    <font>
      <b/>
      <sz val="9"/>
      <color theme="1"/>
      <name val="TH Sarabun New"/>
      <family val="2"/>
    </font>
    <font>
      <b/>
      <i/>
      <sz val="12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indexed="18"/>
      <name val="TH Sarabun New"/>
      <family val="2"/>
    </font>
    <font>
      <b/>
      <sz val="10"/>
      <color rgb="FF002060"/>
      <name val="TH Sarabun New"/>
      <family val="2"/>
    </font>
    <font>
      <i/>
      <sz val="10"/>
      <name val="TH Sarabun New"/>
      <family val="2"/>
    </font>
    <font>
      <i/>
      <sz val="10"/>
      <color theme="1"/>
      <name val="TH Sarabun New"/>
      <family val="2"/>
    </font>
    <font>
      <i/>
      <sz val="9"/>
      <color indexed="8"/>
      <name val="TH Sarabun New"/>
      <family val="2"/>
    </font>
    <font>
      <i/>
      <sz val="9"/>
      <color theme="1"/>
      <name val="TH Sarabun New"/>
      <family val="2"/>
    </font>
    <font>
      <i/>
      <sz val="9"/>
      <name val="TH Sarabun New"/>
      <family val="2"/>
    </font>
    <font>
      <b/>
      <i/>
      <sz val="10"/>
      <color theme="1"/>
      <name val="TH Sarabun New"/>
      <family val="2"/>
    </font>
    <font>
      <b/>
      <sz val="8"/>
      <color theme="1"/>
      <name val="TH Sarabun New"/>
      <family val="2"/>
    </font>
    <font>
      <b/>
      <sz val="9"/>
      <color indexed="18"/>
      <name val="TH Sarabun New"/>
      <family val="2"/>
    </font>
    <font>
      <b/>
      <sz val="8"/>
      <color indexed="18"/>
      <name val="TH Sarabun New"/>
      <family val="2"/>
    </font>
    <font>
      <b/>
      <sz val="11"/>
      <color indexed="18"/>
      <name val="TH Sarabun New"/>
      <family val="2"/>
    </font>
    <font>
      <sz val="1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AFE9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12" fillId="0" borderId="0"/>
    <xf numFmtId="0" fontId="17" fillId="0" borderId="0"/>
    <xf numFmtId="0" fontId="17" fillId="0" borderId="0"/>
    <xf numFmtId="0" fontId="32" fillId="0" borderId="0"/>
    <xf numFmtId="0" fontId="12" fillId="0" borderId="0"/>
    <xf numFmtId="0" fontId="32" fillId="0" borderId="0"/>
  </cellStyleXfs>
  <cellXfs count="502">
    <xf numFmtId="0" fontId="0" fillId="0" borderId="0" xfId="0"/>
    <xf numFmtId="0" fontId="5" fillId="0" borderId="0" xfId="0" applyFont="1"/>
    <xf numFmtId="0" fontId="3" fillId="0" borderId="6" xfId="0" quotePrefix="1" applyFont="1" applyBorder="1" applyAlignment="1" applyProtection="1">
      <alignment horizontal="left" vertical="center"/>
      <protection hidden="1"/>
    </xf>
    <xf numFmtId="0" fontId="3" fillId="0" borderId="7" xfId="0" quotePrefix="1" applyFont="1" applyBorder="1" applyAlignment="1" applyProtection="1">
      <alignment horizontal="left" vertical="center"/>
      <protection hidden="1"/>
    </xf>
    <xf numFmtId="0" fontId="10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8" fillId="0" borderId="7" xfId="0" applyFont="1" applyBorder="1" applyAlignment="1" applyProtection="1">
      <alignment horizontal="left" vertical="center"/>
      <protection hidden="1"/>
    </xf>
    <xf numFmtId="0" fontId="3" fillId="0" borderId="1" xfId="0" quotePrefix="1" applyFont="1" applyBorder="1" applyAlignment="1" applyProtection="1">
      <alignment vertical="top"/>
      <protection hidden="1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15" fillId="0" borderId="21" xfId="1" applyFont="1" applyBorder="1" applyAlignment="1">
      <alignment vertical="center" shrinkToFit="1"/>
    </xf>
    <xf numFmtId="0" fontId="15" fillId="0" borderId="23" xfId="1" applyFont="1" applyBorder="1" applyAlignment="1">
      <alignment vertical="center" shrinkToFit="1"/>
    </xf>
    <xf numFmtId="0" fontId="15" fillId="0" borderId="23" xfId="1" applyFont="1" applyBorder="1" applyAlignment="1">
      <alignment horizontal="left" vertical="center" shrinkToFit="1"/>
    </xf>
    <xf numFmtId="0" fontId="16" fillId="0" borderId="23" xfId="1" applyFont="1" applyBorder="1" applyAlignment="1">
      <alignment vertical="center" shrinkToFit="1"/>
    </xf>
    <xf numFmtId="0" fontId="15" fillId="0" borderId="26" xfId="1" applyFont="1" applyBorder="1" applyAlignment="1">
      <alignment vertical="center" shrinkToFit="1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>
      <alignment horizontal="center" vertical="center"/>
    </xf>
    <xf numFmtId="49" fontId="14" fillId="0" borderId="18" xfId="1" quotePrefix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49" fontId="16" fillId="0" borderId="18" xfId="1" quotePrefix="1" applyNumberFormat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 shrinkToFit="1"/>
    </xf>
    <xf numFmtId="1" fontId="14" fillId="0" borderId="18" xfId="1" quotePrefix="1" applyNumberFormat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1" fontId="16" fillId="0" borderId="18" xfId="1" quotePrefix="1" applyNumberFormat="1" applyFont="1" applyBorder="1" applyAlignment="1">
      <alignment horizontal="center" vertical="center" shrinkToFit="1"/>
    </xf>
    <xf numFmtId="187" fontId="4" fillId="0" borderId="0" xfId="0" applyNumberFormat="1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49" fontId="29" fillId="0" borderId="14" xfId="2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7" fillId="0" borderId="0" xfId="0" quotePrefix="1" applyFont="1" applyAlignment="1" applyProtection="1">
      <alignment horizontal="left" vertical="center"/>
      <protection hidden="1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>
      <alignment horizontal="center" vertical="center"/>
    </xf>
    <xf numFmtId="49" fontId="14" fillId="0" borderId="22" xfId="1" quotePrefix="1" applyNumberFormat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>
      <alignment horizontal="center" vertical="center"/>
    </xf>
    <xf numFmtId="49" fontId="14" fillId="0" borderId="27" xfId="1" quotePrefix="1" applyNumberFormat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49" fontId="16" fillId="0" borderId="27" xfId="1" quotePrefix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vertical="center" shrinkToFit="1"/>
    </xf>
    <xf numFmtId="1" fontId="14" fillId="0" borderId="22" xfId="1" quotePrefix="1" applyNumberFormat="1" applyFont="1" applyBorder="1" applyAlignment="1">
      <alignment horizontal="center" vertical="center" shrinkToFit="1"/>
    </xf>
    <xf numFmtId="1" fontId="14" fillId="0" borderId="27" xfId="1" quotePrefix="1" applyNumberFormat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1" fontId="16" fillId="0" borderId="27" xfId="1" quotePrefix="1" applyNumberFormat="1" applyFont="1" applyBorder="1" applyAlignment="1">
      <alignment horizontal="center" vertical="center" shrinkToFit="1"/>
    </xf>
    <xf numFmtId="1" fontId="16" fillId="0" borderId="22" xfId="1" quotePrefix="1" applyNumberFormat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18" fillId="0" borderId="0" xfId="2" applyFont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5" fillId="0" borderId="30" xfId="1" applyFont="1" applyBorder="1" applyAlignment="1">
      <alignment horizontal="left" vertical="center" shrinkToFit="1"/>
    </xf>
    <xf numFmtId="0" fontId="15" fillId="0" borderId="31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31" xfId="1" applyFont="1" applyBorder="1" applyAlignment="1">
      <alignment horizontal="left" vertical="center" shrinkToFit="1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right" vertical="center"/>
    </xf>
    <xf numFmtId="0" fontId="34" fillId="3" borderId="20" xfId="2" applyFont="1" applyFill="1" applyBorder="1" applyAlignment="1">
      <alignment horizontal="center" vertical="center"/>
    </xf>
    <xf numFmtId="0" fontId="34" fillId="3" borderId="19" xfId="2" applyFont="1" applyFill="1" applyBorder="1" applyAlignment="1">
      <alignment horizontal="center" vertical="center"/>
    </xf>
    <xf numFmtId="0" fontId="34" fillId="3" borderId="25" xfId="2" applyFont="1" applyFill="1" applyBorder="1" applyAlignment="1">
      <alignment horizontal="center" vertical="center"/>
    </xf>
    <xf numFmtId="0" fontId="34" fillId="4" borderId="19" xfId="2" applyFont="1" applyFill="1" applyBorder="1" applyAlignment="1">
      <alignment horizontal="center" vertical="center"/>
    </xf>
    <xf numFmtId="0" fontId="34" fillId="4" borderId="25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4" xfId="2" applyFont="1" applyBorder="1" applyAlignment="1">
      <alignment vertical="center"/>
    </xf>
    <xf numFmtId="0" fontId="4" fillId="0" borderId="6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10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7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right" vertical="center"/>
      <protection hidden="1"/>
    </xf>
    <xf numFmtId="0" fontId="4" fillId="0" borderId="0" xfId="3" applyFont="1" applyAlignment="1" applyProtection="1">
      <alignment horizontal="left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35" fillId="0" borderId="0" xfId="3" applyFont="1" applyAlignment="1" applyProtection="1">
      <alignment vertical="center"/>
      <protection hidden="1"/>
    </xf>
    <xf numFmtId="0" fontId="10" fillId="0" borderId="0" xfId="3" quotePrefix="1" applyFont="1" applyProtection="1">
      <protection hidden="1"/>
    </xf>
    <xf numFmtId="0" fontId="4" fillId="0" borderId="0" xfId="3" applyFont="1" applyAlignment="1" applyProtection="1">
      <alignment horizontal="right" vertical="center"/>
      <protection hidden="1"/>
    </xf>
    <xf numFmtId="0" fontId="13" fillId="0" borderId="14" xfId="3" applyFont="1" applyBorder="1" applyAlignment="1" applyProtection="1">
      <alignment horizontal="center" vertical="center" shrinkToFit="1"/>
      <protection hidden="1"/>
    </xf>
    <xf numFmtId="0" fontId="4" fillId="6" borderId="0" xfId="3" applyFont="1" applyFill="1" applyAlignment="1" applyProtection="1">
      <alignment vertical="center"/>
      <protection hidden="1"/>
    </xf>
    <xf numFmtId="0" fontId="7" fillId="6" borderId="0" xfId="3" applyFont="1" applyFill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6" fillId="0" borderId="40" xfId="3" applyFont="1" applyBorder="1" applyAlignment="1" applyProtection="1">
      <alignment horizontal="center" vertical="center"/>
      <protection hidden="1"/>
    </xf>
    <xf numFmtId="0" fontId="10" fillId="0" borderId="52" xfId="3" applyFont="1" applyBorder="1" applyProtection="1">
      <protection hidden="1"/>
    </xf>
    <xf numFmtId="0" fontId="3" fillId="0" borderId="0" xfId="3" applyFont="1" applyAlignment="1" applyProtection="1">
      <alignment horizontal="center"/>
      <protection hidden="1"/>
    </xf>
    <xf numFmtId="0" fontId="3" fillId="0" borderId="40" xfId="3" applyFont="1" applyBorder="1" applyAlignment="1" applyProtection="1">
      <alignment horizontal="left" vertical="center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Protection="1"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4" fillId="0" borderId="40" xfId="3" applyFont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0" fontId="4" fillId="0" borderId="9" xfId="3" applyFont="1" applyBorder="1" applyAlignment="1" applyProtection="1">
      <alignment horizontal="center" vertical="center"/>
      <protection hidden="1"/>
    </xf>
    <xf numFmtId="0" fontId="4" fillId="0" borderId="46" xfId="3" applyFont="1" applyBorder="1" applyAlignment="1" applyProtection="1">
      <alignment horizontal="center" vertical="center"/>
      <protection hidden="1"/>
    </xf>
    <xf numFmtId="0" fontId="3" fillId="0" borderId="40" xfId="3" applyFont="1" applyBorder="1" applyAlignment="1" applyProtection="1">
      <alignment horizontal="center" vertical="center"/>
      <protection hidden="1"/>
    </xf>
    <xf numFmtId="0" fontId="3" fillId="0" borderId="40" xfId="3" applyFont="1" applyBorder="1" applyAlignment="1" applyProtection="1">
      <alignment vertical="center"/>
      <protection hidden="1"/>
    </xf>
    <xf numFmtId="0" fontId="3" fillId="0" borderId="0" xfId="3" applyFont="1" applyAlignment="1" applyProtection="1">
      <alignment vertical="center"/>
      <protection hidden="1"/>
    </xf>
    <xf numFmtId="0" fontId="3" fillId="0" borderId="51" xfId="3" applyFont="1" applyBorder="1" applyAlignment="1" applyProtection="1">
      <alignment vertical="center"/>
      <protection hidden="1"/>
    </xf>
    <xf numFmtId="0" fontId="3" fillId="0" borderId="56" xfId="3" applyFont="1" applyBorder="1" applyAlignment="1" applyProtection="1">
      <alignment vertical="center"/>
      <protection hidden="1"/>
    </xf>
    <xf numFmtId="0" fontId="3" fillId="0" borderId="56" xfId="3" applyFont="1" applyBorder="1" applyProtection="1">
      <protection hidden="1"/>
    </xf>
    <xf numFmtId="0" fontId="10" fillId="0" borderId="57" xfId="3" applyFont="1" applyBorder="1" applyProtection="1"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>
      <alignment horizontal="left" vertical="center" shrinkToFit="1"/>
    </xf>
    <xf numFmtId="0" fontId="16" fillId="0" borderId="0" xfId="1" applyFont="1" applyBorder="1" applyAlignment="1">
      <alignment horizontal="left" vertical="center" shrinkToFit="1"/>
    </xf>
    <xf numFmtId="0" fontId="14" fillId="0" borderId="22" xfId="1" quotePrefix="1" applyNumberFormat="1" applyFont="1" applyBorder="1" applyAlignment="1">
      <alignment horizontal="center" vertical="center" shrinkToFit="1"/>
    </xf>
    <xf numFmtId="0" fontId="15" fillId="0" borderId="20" xfId="1" applyNumberFormat="1" applyFont="1" applyBorder="1" applyAlignment="1">
      <alignment horizontal="center" vertical="center" shrinkToFit="1"/>
    </xf>
    <xf numFmtId="0" fontId="15" fillId="0" borderId="21" xfId="1" applyNumberFormat="1" applyFont="1" applyBorder="1" applyAlignment="1">
      <alignment vertical="center" shrinkToFit="1"/>
    </xf>
    <xf numFmtId="0" fontId="14" fillId="0" borderId="18" xfId="1" quotePrefix="1" applyNumberFormat="1" applyFont="1" applyBorder="1" applyAlignment="1">
      <alignment horizontal="center" vertical="center" shrinkToFit="1"/>
    </xf>
    <xf numFmtId="0" fontId="15" fillId="0" borderId="19" xfId="1" applyNumberFormat="1" applyFont="1" applyBorder="1" applyAlignment="1">
      <alignment horizontal="center" vertical="center" shrinkToFit="1"/>
    </xf>
    <xf numFmtId="0" fontId="15" fillId="0" borderId="23" xfId="1" applyNumberFormat="1" applyFont="1" applyBorder="1" applyAlignment="1">
      <alignment vertical="center" shrinkToFit="1"/>
    </xf>
    <xf numFmtId="0" fontId="14" fillId="0" borderId="27" xfId="1" quotePrefix="1" applyNumberFormat="1" applyFont="1" applyBorder="1" applyAlignment="1">
      <alignment horizontal="center" vertical="center" shrinkToFit="1"/>
    </xf>
    <xf numFmtId="0" fontId="15" fillId="0" borderId="25" xfId="1" applyNumberFormat="1" applyFont="1" applyBorder="1" applyAlignment="1">
      <alignment horizontal="center" vertical="center" shrinkToFit="1"/>
    </xf>
    <xf numFmtId="0" fontId="15" fillId="0" borderId="26" xfId="1" applyNumberFormat="1" applyFont="1" applyBorder="1" applyAlignment="1">
      <alignment vertical="center" shrinkToFit="1"/>
    </xf>
    <xf numFmtId="0" fontId="15" fillId="0" borderId="23" xfId="1" applyNumberFormat="1" applyFont="1" applyBorder="1" applyAlignment="1">
      <alignment horizontal="left" vertical="center" shrinkToFit="1"/>
    </xf>
    <xf numFmtId="0" fontId="16" fillId="0" borderId="18" xfId="1" quotePrefix="1" applyNumberFormat="1" applyFont="1" applyBorder="1" applyAlignment="1">
      <alignment horizontal="center" vertical="center" shrinkToFit="1"/>
    </xf>
    <xf numFmtId="0" fontId="16" fillId="0" borderId="19" xfId="1" applyNumberFormat="1" applyFont="1" applyBorder="1" applyAlignment="1">
      <alignment horizontal="center" vertical="center" shrinkToFit="1"/>
    </xf>
    <xf numFmtId="0" fontId="16" fillId="0" borderId="23" xfId="1" applyNumberFormat="1" applyFont="1" applyBorder="1" applyAlignment="1">
      <alignment vertical="center" shrinkToFit="1"/>
    </xf>
    <xf numFmtId="0" fontId="16" fillId="0" borderId="27" xfId="1" quotePrefix="1" applyNumberFormat="1" applyFont="1" applyBorder="1" applyAlignment="1">
      <alignment horizontal="center" vertical="center" shrinkToFit="1"/>
    </xf>
    <xf numFmtId="0" fontId="16" fillId="0" borderId="25" xfId="1" applyNumberFormat="1" applyFont="1" applyBorder="1" applyAlignment="1">
      <alignment horizontal="center" vertical="center" shrinkToFit="1"/>
    </xf>
    <xf numFmtId="0" fontId="16" fillId="0" borderId="26" xfId="1" applyNumberFormat="1" applyFont="1" applyBorder="1" applyAlignment="1">
      <alignment vertical="center" shrinkToFit="1"/>
    </xf>
    <xf numFmtId="0" fontId="14" fillId="0" borderId="19" xfId="1" applyNumberFormat="1" applyFont="1" applyBorder="1" applyAlignment="1">
      <alignment horizontal="center" vertical="center" shrinkToFit="1"/>
    </xf>
    <xf numFmtId="0" fontId="14" fillId="0" borderId="20" xfId="1" applyNumberFormat="1" applyFont="1" applyBorder="1" applyAlignment="1">
      <alignment horizontal="center" vertical="center" shrinkToFit="1"/>
    </xf>
    <xf numFmtId="0" fontId="16" fillId="0" borderId="22" xfId="1" quotePrefix="1" applyNumberFormat="1" applyFont="1" applyBorder="1" applyAlignment="1">
      <alignment horizontal="center" vertical="center" shrinkToFit="1"/>
    </xf>
    <xf numFmtId="0" fontId="16" fillId="0" borderId="20" xfId="1" applyNumberFormat="1" applyFont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/>
    </xf>
    <xf numFmtId="0" fontId="27" fillId="2" borderId="1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23" fillId="2" borderId="11" xfId="2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vertical="center"/>
      <protection hidden="1"/>
    </xf>
    <xf numFmtId="0" fontId="19" fillId="0" borderId="14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10" fillId="0" borderId="0" xfId="3" applyFont="1" applyBorder="1" applyProtection="1">
      <protection hidden="1"/>
    </xf>
    <xf numFmtId="0" fontId="6" fillId="0" borderId="0" xfId="3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vertical="center"/>
      <protection hidden="1"/>
    </xf>
    <xf numFmtId="0" fontId="24" fillId="0" borderId="0" xfId="3" applyFont="1" applyBorder="1" applyAlignment="1" applyProtection="1">
      <alignment horizontal="left" vertical="center"/>
      <protection hidden="1"/>
    </xf>
    <xf numFmtId="0" fontId="24" fillId="0" borderId="0" xfId="3" applyFont="1" applyBorder="1" applyAlignment="1" applyProtection="1">
      <alignment vertical="center"/>
      <protection hidden="1"/>
    </xf>
    <xf numFmtId="0" fontId="24" fillId="0" borderId="0" xfId="3" applyFont="1" applyBorder="1" applyAlignment="1" applyProtection="1">
      <alignment horizontal="right" vertical="center"/>
      <protection hidden="1"/>
    </xf>
    <xf numFmtId="0" fontId="6" fillId="0" borderId="0" xfId="3" applyNumberFormat="1" applyFont="1" applyBorder="1" applyAlignment="1" applyProtection="1">
      <alignment vertical="center"/>
      <protection hidden="1"/>
    </xf>
    <xf numFmtId="0" fontId="34" fillId="0" borderId="0" xfId="3" quotePrefix="1" applyNumberFormat="1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10" fillId="0" borderId="0" xfId="3" applyFont="1" applyBorder="1" applyAlignment="1" applyProtection="1">
      <alignment vertical="center"/>
      <protection hidden="1"/>
    </xf>
    <xf numFmtId="0" fontId="10" fillId="0" borderId="0" xfId="3" applyFont="1" applyBorder="1" applyAlignment="1" applyProtection="1">
      <alignment horizontal="left" vertical="center"/>
      <protection hidden="1"/>
    </xf>
    <xf numFmtId="49" fontId="34" fillId="0" borderId="14" xfId="3" applyNumberFormat="1" applyFont="1" applyBorder="1" applyAlignment="1" applyProtection="1">
      <alignment horizontal="center" vertical="center"/>
      <protection hidden="1"/>
    </xf>
    <xf numFmtId="49" fontId="34" fillId="0" borderId="14" xfId="3" applyNumberFormat="1" applyFont="1" applyBorder="1" applyAlignment="1" applyProtection="1">
      <alignment horizontal="center" vertical="center" wrapText="1"/>
      <protection hidden="1"/>
    </xf>
    <xf numFmtId="0" fontId="11" fillId="0" borderId="59" xfId="3" applyFont="1" applyBorder="1" applyAlignment="1" applyProtection="1">
      <alignment horizontal="center" vertical="center"/>
      <protection hidden="1"/>
    </xf>
    <xf numFmtId="0" fontId="3" fillId="0" borderId="0" xfId="3" applyFont="1" applyBorder="1" applyAlignment="1" applyProtection="1">
      <protection hidden="1"/>
    </xf>
    <xf numFmtId="0" fontId="11" fillId="0" borderId="48" xfId="3" applyFont="1" applyBorder="1" applyAlignment="1" applyProtection="1">
      <alignment vertical="center"/>
      <protection hidden="1"/>
    </xf>
    <xf numFmtId="0" fontId="11" fillId="0" borderId="47" xfId="3" applyFont="1" applyBorder="1" applyAlignment="1" applyProtection="1">
      <alignment vertical="center"/>
      <protection hidden="1"/>
    </xf>
    <xf numFmtId="0" fontId="11" fillId="0" borderId="50" xfId="3" applyFont="1" applyBorder="1" applyAlignment="1" applyProtection="1">
      <alignment vertical="center"/>
      <protection hidden="1"/>
    </xf>
    <xf numFmtId="0" fontId="6" fillId="0" borderId="40" xfId="3" applyFont="1" applyBorder="1" applyAlignment="1" applyProtection="1">
      <alignment vertical="center"/>
      <protection hidden="1"/>
    </xf>
    <xf numFmtId="0" fontId="6" fillId="0" borderId="52" xfId="3" applyFont="1" applyBorder="1" applyAlignment="1" applyProtection="1">
      <alignment vertical="center"/>
      <protection hidden="1"/>
    </xf>
    <xf numFmtId="0" fontId="41" fillId="0" borderId="0" xfId="3" applyFont="1" applyAlignment="1" applyProtection="1">
      <alignment horizontal="center" vertical="center"/>
      <protection hidden="1"/>
    </xf>
    <xf numFmtId="0" fontId="38" fillId="0" borderId="0" xfId="3" applyFont="1" applyBorder="1" applyAlignment="1" applyProtection="1">
      <alignment horizontal="center" vertical="center"/>
      <protection hidden="1"/>
    </xf>
    <xf numFmtId="0" fontId="40" fillId="0" borderId="0" xfId="3" applyFont="1" applyBorder="1" applyAlignment="1" applyProtection="1">
      <alignment horizontal="center" vertical="center"/>
      <protection hidden="1"/>
    </xf>
    <xf numFmtId="0" fontId="39" fillId="0" borderId="59" xfId="3" applyFont="1" applyBorder="1" applyAlignment="1" applyProtection="1">
      <alignment horizontal="center" vertical="center"/>
      <protection hidden="1"/>
    </xf>
    <xf numFmtId="49" fontId="34" fillId="0" borderId="43" xfId="3" applyNumberFormat="1" applyFont="1" applyBorder="1" applyAlignment="1" applyProtection="1">
      <alignment horizontal="center" vertical="center"/>
      <protection hidden="1"/>
    </xf>
    <xf numFmtId="0" fontId="20" fillId="0" borderId="42" xfId="3" applyFont="1" applyBorder="1" applyAlignment="1" applyProtection="1">
      <alignment horizontal="center" vertical="center" wrapText="1" shrinkToFit="1"/>
      <protection hidden="1"/>
    </xf>
    <xf numFmtId="0" fontId="19" fillId="0" borderId="43" xfId="3" applyFont="1" applyBorder="1" applyAlignment="1" applyProtection="1">
      <alignment horizontal="center" vertical="center"/>
      <protection hidden="1"/>
    </xf>
    <xf numFmtId="49" fontId="34" fillId="0" borderId="42" xfId="3" applyNumberFormat="1" applyFont="1" applyBorder="1" applyAlignment="1" applyProtection="1">
      <alignment horizontal="center" vertical="center" wrapText="1"/>
      <protection hidden="1"/>
    </xf>
    <xf numFmtId="49" fontId="34" fillId="0" borderId="43" xfId="3" applyNumberFormat="1" applyFont="1" applyBorder="1" applyAlignment="1" applyProtection="1">
      <alignment horizontal="center" vertical="center" wrapText="1"/>
      <protection hidden="1"/>
    </xf>
    <xf numFmtId="0" fontId="4" fillId="0" borderId="44" xfId="3" applyFont="1" applyBorder="1" applyAlignment="1" applyProtection="1">
      <alignment horizontal="center" vertical="center"/>
      <protection hidden="1"/>
    </xf>
    <xf numFmtId="0" fontId="29" fillId="0" borderId="43" xfId="3" applyFont="1" applyBorder="1" applyAlignment="1" applyProtection="1">
      <alignment horizontal="center" vertical="center"/>
      <protection hidden="1"/>
    </xf>
    <xf numFmtId="49" fontId="34" fillId="0" borderId="15" xfId="3" applyNumberFormat="1" applyFont="1" applyBorder="1" applyAlignment="1" applyProtection="1">
      <alignment horizontal="center" vertical="center"/>
      <protection hidden="1"/>
    </xf>
    <xf numFmtId="0" fontId="4" fillId="0" borderId="45" xfId="3" applyFont="1" applyBorder="1" applyAlignment="1" applyProtection="1">
      <alignment horizontal="center" vertical="center"/>
      <protection hidden="1"/>
    </xf>
    <xf numFmtId="0" fontId="6" fillId="0" borderId="64" xfId="3" applyFont="1" applyBorder="1" applyAlignment="1" applyProtection="1">
      <alignment horizontal="center" vertical="center"/>
      <protection hidden="1"/>
    </xf>
    <xf numFmtId="0" fontId="4" fillId="0" borderId="65" xfId="2" applyFont="1" applyBorder="1" applyAlignment="1">
      <alignment horizontal="center" vertical="center"/>
    </xf>
    <xf numFmtId="0" fontId="4" fillId="2" borderId="65" xfId="2" applyFont="1" applyFill="1" applyBorder="1" applyAlignment="1">
      <alignment horizontal="center" vertical="center"/>
    </xf>
    <xf numFmtId="0" fontId="4" fillId="0" borderId="65" xfId="2" applyFont="1" applyBorder="1" applyAlignment="1">
      <alignment vertical="center"/>
    </xf>
    <xf numFmtId="0" fontId="4" fillId="0" borderId="44" xfId="3" applyFont="1" applyBorder="1" applyAlignment="1" applyProtection="1">
      <alignment horizontal="center"/>
      <protection hidden="1"/>
    </xf>
    <xf numFmtId="0" fontId="4" fillId="0" borderId="9" xfId="3" applyFont="1" applyBorder="1" applyAlignment="1" applyProtection="1">
      <alignment horizontal="center"/>
      <protection hidden="1"/>
    </xf>
    <xf numFmtId="0" fontId="10" fillId="2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" fillId="0" borderId="0" xfId="0" quotePrefix="1" applyFont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18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hidden="1"/>
    </xf>
    <xf numFmtId="49" fontId="29" fillId="0" borderId="0" xfId="2" applyNumberFormat="1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2" fontId="24" fillId="0" borderId="20" xfId="2" applyNumberFormat="1" applyFont="1" applyBorder="1" applyAlignment="1">
      <alignment horizontal="center" vertical="center"/>
    </xf>
    <xf numFmtId="1" fontId="24" fillId="0" borderId="20" xfId="2" applyNumberFormat="1" applyFont="1" applyBorder="1" applyAlignment="1">
      <alignment horizontal="center" vertical="center"/>
    </xf>
    <xf numFmtId="1" fontId="24" fillId="0" borderId="19" xfId="2" applyNumberFormat="1" applyFont="1" applyBorder="1" applyAlignment="1">
      <alignment horizontal="center" vertical="center"/>
    </xf>
    <xf numFmtId="1" fontId="24" fillId="0" borderId="25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3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2" fontId="24" fillId="0" borderId="19" xfId="2" applyNumberFormat="1" applyFont="1" applyBorder="1" applyAlignment="1">
      <alignment horizontal="center" vertical="center"/>
    </xf>
    <xf numFmtId="2" fontId="24" fillId="0" borderId="25" xfId="2" applyNumberFormat="1" applyFont="1" applyBorder="1" applyAlignment="1">
      <alignment horizontal="center" vertical="center"/>
    </xf>
    <xf numFmtId="0" fontId="5" fillId="0" borderId="0" xfId="6" applyFont="1"/>
    <xf numFmtId="0" fontId="25" fillId="0" borderId="0" xfId="6" applyFont="1"/>
    <xf numFmtId="0" fontId="26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25" fillId="0" borderId="74" xfId="6" applyFont="1" applyBorder="1"/>
    <xf numFmtId="0" fontId="25" fillId="0" borderId="75" xfId="6" applyFont="1" applyBorder="1"/>
    <xf numFmtId="0" fontId="45" fillId="0" borderId="0" xfId="6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2" borderId="58" xfId="2" applyFont="1" applyFill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15" fillId="0" borderId="80" xfId="1" applyFont="1" applyBorder="1" applyAlignment="1">
      <alignment horizontal="left" vertical="center" shrinkToFit="1"/>
    </xf>
    <xf numFmtId="0" fontId="14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left" vertical="center" shrinkToFit="1"/>
    </xf>
    <xf numFmtId="0" fontId="14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left" vertical="center" shrinkToFit="1"/>
    </xf>
    <xf numFmtId="0" fontId="16" fillId="0" borderId="82" xfId="1" applyFont="1" applyBorder="1" applyAlignment="1">
      <alignment horizontal="left" vertical="center" shrinkToFit="1"/>
    </xf>
    <xf numFmtId="0" fontId="16" fillId="0" borderId="84" xfId="1" applyFont="1" applyBorder="1" applyAlignment="1">
      <alignment horizontal="left" vertical="center" shrinkToFit="1"/>
    </xf>
    <xf numFmtId="0" fontId="14" fillId="0" borderId="85" xfId="1" applyFont="1" applyBorder="1" applyAlignment="1">
      <alignment horizontal="center" vertical="center"/>
    </xf>
    <xf numFmtId="1" fontId="14" fillId="0" borderId="86" xfId="1" quotePrefix="1" applyNumberFormat="1" applyFont="1" applyBorder="1" applyAlignment="1">
      <alignment horizontal="center" vertical="center" shrinkToFit="1"/>
    </xf>
    <xf numFmtId="0" fontId="15" fillId="0" borderId="87" xfId="1" applyFont="1" applyBorder="1" applyAlignment="1">
      <alignment horizontal="center" vertical="center" shrinkToFit="1"/>
    </xf>
    <xf numFmtId="0" fontId="15" fillId="0" borderId="88" xfId="1" applyFont="1" applyBorder="1" applyAlignment="1">
      <alignment vertical="center" shrinkToFit="1"/>
    </xf>
    <xf numFmtId="0" fontId="15" fillId="0" borderId="89" xfId="1" applyFont="1" applyBorder="1" applyAlignment="1">
      <alignment horizontal="left" vertical="center" shrinkToFit="1"/>
    </xf>
    <xf numFmtId="49" fontId="18" fillId="0" borderId="10" xfId="2" applyNumberFormat="1" applyFont="1" applyBorder="1" applyAlignment="1">
      <alignment horizontal="center" vertical="center"/>
    </xf>
    <xf numFmtId="49" fontId="6" fillId="0" borderId="41" xfId="3" applyNumberFormat="1" applyFont="1" applyBorder="1" applyAlignment="1" applyProtection="1">
      <alignment horizontal="center" vertical="center"/>
      <protection hidden="1"/>
    </xf>
    <xf numFmtId="0" fontId="6" fillId="0" borderId="41" xfId="3" applyNumberFormat="1" applyFont="1" applyBorder="1" applyAlignment="1" applyProtection="1">
      <alignment horizontal="center" vertical="center"/>
      <protection hidden="1"/>
    </xf>
    <xf numFmtId="0" fontId="3" fillId="0" borderId="41" xfId="3" applyFont="1" applyBorder="1" applyAlignment="1" applyProtection="1">
      <alignment horizontal="center" vertical="center"/>
      <protection hidden="1"/>
    </xf>
    <xf numFmtId="0" fontId="3" fillId="0" borderId="30" xfId="3" applyFont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34" fillId="0" borderId="41" xfId="3" applyFont="1" applyBorder="1" applyAlignment="1" applyProtection="1">
      <alignment horizontal="left" vertical="center"/>
      <protection hidden="1"/>
    </xf>
    <xf numFmtId="187" fontId="6" fillId="0" borderId="30" xfId="3" applyNumberFormat="1" applyFont="1" applyBorder="1" applyAlignment="1" applyProtection="1">
      <alignment horizontal="center" vertical="center"/>
      <protection hidden="1"/>
    </xf>
    <xf numFmtId="0" fontId="34" fillId="0" borderId="41" xfId="3" applyFont="1" applyBorder="1" applyAlignment="1" applyProtection="1">
      <alignment horizontal="center" vertical="center"/>
      <protection hidden="1"/>
    </xf>
    <xf numFmtId="0" fontId="34" fillId="0" borderId="30" xfId="3" applyFont="1" applyBorder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right" vertical="center"/>
      <protection locked="0" hidden="1"/>
    </xf>
    <xf numFmtId="0" fontId="9" fillId="0" borderId="0" xfId="3" applyFont="1" applyAlignment="1" applyProtection="1">
      <alignment horizontal="center" vertical="center"/>
      <protection hidden="1"/>
    </xf>
    <xf numFmtId="0" fontId="37" fillId="0" borderId="41" xfId="3" applyFont="1" applyBorder="1" applyAlignment="1">
      <alignment horizontal="center" vertical="center"/>
    </xf>
    <xf numFmtId="0" fontId="6" fillId="0" borderId="41" xfId="3" applyFont="1" applyBorder="1" applyAlignment="1" applyProtection="1">
      <alignment horizontal="center" vertical="center"/>
      <protection hidden="1"/>
    </xf>
    <xf numFmtId="49" fontId="34" fillId="0" borderId="41" xfId="3" quotePrefix="1" applyNumberFormat="1" applyFont="1" applyBorder="1" applyAlignment="1" applyProtection="1">
      <alignment horizontal="center" vertical="center"/>
      <protection hidden="1"/>
    </xf>
    <xf numFmtId="0" fontId="24" fillId="0" borderId="0" xfId="3" applyFont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4" fillId="0" borderId="53" xfId="3" applyFont="1" applyBorder="1" applyAlignment="1" applyProtection="1">
      <alignment horizontal="center" vertical="center"/>
      <protection hidden="1"/>
    </xf>
    <xf numFmtId="0" fontId="4" fillId="0" borderId="49" xfId="3" applyFont="1" applyBorder="1" applyAlignment="1" applyProtection="1">
      <alignment horizontal="center" vertical="center"/>
      <protection hidden="1"/>
    </xf>
    <xf numFmtId="0" fontId="4" fillId="0" borderId="61" xfId="3" applyFont="1" applyBorder="1" applyAlignment="1" applyProtection="1">
      <alignment horizontal="center" vertical="center" wrapText="1"/>
      <protection hidden="1"/>
    </xf>
    <xf numFmtId="0" fontId="4" fillId="0" borderId="62" xfId="3" applyFont="1" applyBorder="1" applyAlignment="1" applyProtection="1">
      <alignment horizontal="center" vertical="center" wrapText="1"/>
      <protection hidden="1"/>
    </xf>
    <xf numFmtId="0" fontId="4" fillId="0" borderId="63" xfId="3" applyFont="1" applyBorder="1" applyAlignment="1" applyProtection="1">
      <alignment horizontal="center" vertical="center" wrapText="1"/>
      <protection hidden="1"/>
    </xf>
    <xf numFmtId="0" fontId="13" fillId="0" borderId="48" xfId="3" applyFont="1" applyBorder="1" applyAlignment="1" applyProtection="1">
      <alignment horizontal="center" vertical="center" wrapText="1"/>
      <protection hidden="1"/>
    </xf>
    <xf numFmtId="0" fontId="13" fillId="0" borderId="47" xfId="3" applyFont="1" applyBorder="1" applyAlignment="1" applyProtection="1">
      <alignment horizontal="center" vertical="center" wrapText="1"/>
      <protection hidden="1"/>
    </xf>
    <xf numFmtId="0" fontId="13" fillId="0" borderId="50" xfId="3" applyFont="1" applyBorder="1" applyAlignment="1" applyProtection="1">
      <alignment horizontal="center" vertical="center" wrapText="1"/>
      <protection hidden="1"/>
    </xf>
    <xf numFmtId="0" fontId="13" fillId="0" borderId="54" xfId="3" applyFont="1" applyBorder="1" applyAlignment="1" applyProtection="1">
      <alignment horizontal="center" vertical="center" wrapText="1"/>
      <protection hidden="1"/>
    </xf>
    <xf numFmtId="0" fontId="13" fillId="0" borderId="7" xfId="3" applyFont="1" applyBorder="1" applyAlignment="1" applyProtection="1">
      <alignment horizontal="center" vertical="center" wrapText="1"/>
      <protection hidden="1"/>
    </xf>
    <xf numFmtId="0" fontId="13" fillId="0" borderId="55" xfId="3" applyFont="1" applyBorder="1" applyAlignment="1" applyProtection="1">
      <alignment horizontal="center" vertical="center" wrapText="1"/>
      <protection hidden="1"/>
    </xf>
    <xf numFmtId="0" fontId="35" fillId="0" borderId="48" xfId="3" applyFont="1" applyBorder="1" applyAlignment="1" applyProtection="1">
      <alignment horizontal="center" vertical="center" wrapText="1"/>
      <protection hidden="1"/>
    </xf>
    <xf numFmtId="0" fontId="35" fillId="0" borderId="47" xfId="3" applyFont="1" applyBorder="1" applyAlignment="1" applyProtection="1">
      <alignment horizontal="center" vertical="center" wrapText="1"/>
      <protection hidden="1"/>
    </xf>
    <xf numFmtId="0" fontId="35" fillId="0" borderId="50" xfId="3" applyFont="1" applyBorder="1" applyAlignment="1" applyProtection="1">
      <alignment horizontal="center" vertical="center" wrapText="1"/>
      <protection hidden="1"/>
    </xf>
    <xf numFmtId="0" fontId="35" fillId="0" borderId="54" xfId="3" applyFont="1" applyBorder="1" applyAlignment="1" applyProtection="1">
      <alignment horizontal="center" vertical="center" wrapText="1"/>
      <protection hidden="1"/>
    </xf>
    <xf numFmtId="0" fontId="35" fillId="0" borderId="7" xfId="3" applyFont="1" applyBorder="1" applyAlignment="1" applyProtection="1">
      <alignment horizontal="center" vertical="center" wrapText="1"/>
      <protection hidden="1"/>
    </xf>
    <xf numFmtId="0" fontId="35" fillId="0" borderId="55" xfId="3" applyFont="1" applyBorder="1" applyAlignment="1" applyProtection="1">
      <alignment horizontal="center" vertical="center" wrapText="1"/>
      <protection hidden="1"/>
    </xf>
    <xf numFmtId="0" fontId="13" fillId="0" borderId="1" xfId="3" applyFont="1" applyBorder="1" applyAlignment="1" applyProtection="1">
      <alignment horizontal="center" vertical="center" wrapText="1" shrinkToFit="1"/>
      <protection hidden="1"/>
    </xf>
    <xf numFmtId="0" fontId="13" fillId="0" borderId="2" xfId="3" applyFont="1" applyBorder="1" applyAlignment="1" applyProtection="1">
      <alignment horizontal="center" vertical="center" wrapText="1" shrinkToFit="1"/>
      <protection hidden="1"/>
    </xf>
    <xf numFmtId="0" fontId="13" fillId="0" borderId="60" xfId="3" applyFont="1" applyBorder="1" applyAlignment="1" applyProtection="1">
      <alignment horizontal="center" vertical="center" wrapText="1" shrinkToFit="1"/>
      <protection hidden="1"/>
    </xf>
    <xf numFmtId="0" fontId="13" fillId="0" borderId="6" xfId="3" applyFont="1" applyBorder="1" applyAlignment="1" applyProtection="1">
      <alignment horizontal="center" vertical="center" wrapText="1" shrinkToFit="1"/>
      <protection hidden="1"/>
    </xf>
    <xf numFmtId="0" fontId="13" fillId="0" borderId="7" xfId="3" applyFont="1" applyBorder="1" applyAlignment="1" applyProtection="1">
      <alignment horizontal="center" vertical="center" wrapText="1" shrinkToFit="1"/>
      <protection hidden="1"/>
    </xf>
    <xf numFmtId="0" fontId="13" fillId="0" borderId="55" xfId="3" applyFont="1" applyBorder="1" applyAlignment="1" applyProtection="1">
      <alignment horizontal="center" vertical="center" wrapText="1" shrinkToFit="1"/>
      <protection hidden="1"/>
    </xf>
    <xf numFmtId="0" fontId="13" fillId="0" borderId="2" xfId="3" applyFont="1" applyBorder="1" applyAlignment="1" applyProtection="1">
      <alignment horizontal="center" vertical="center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hidden="1"/>
    </xf>
    <xf numFmtId="0" fontId="13" fillId="0" borderId="8" xfId="3" applyFont="1" applyBorder="1" applyAlignment="1" applyProtection="1">
      <alignment horizontal="center" vertical="center" wrapText="1"/>
      <protection hidden="1"/>
    </xf>
    <xf numFmtId="0" fontId="11" fillId="0" borderId="47" xfId="3" applyFont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3" fillId="0" borderId="56" xfId="3" applyFont="1" applyBorder="1" applyAlignment="1" applyProtection="1">
      <alignment horizontal="center" vertical="center"/>
      <protection hidden="1"/>
    </xf>
    <xf numFmtId="0" fontId="10" fillId="0" borderId="41" xfId="3" applyFont="1" applyBorder="1" applyAlignment="1" applyProtection="1">
      <alignment horizontal="center"/>
      <protection hidden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49" fontId="11" fillId="0" borderId="7" xfId="2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/>
      <protection locked="0"/>
    </xf>
    <xf numFmtId="0" fontId="18" fillId="3" borderId="14" xfId="2" applyFont="1" applyFill="1" applyBorder="1" applyAlignment="1">
      <alignment horizontal="center" vertical="center" textRotation="90" readingOrder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3" fillId="3" borderId="14" xfId="2" applyFont="1" applyFill="1" applyBorder="1" applyAlignment="1">
      <alignment horizontal="center" vertical="center" textRotation="90" readingOrder="1"/>
    </xf>
    <xf numFmtId="0" fontId="18" fillId="0" borderId="14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15" fillId="0" borderId="30" xfId="1" applyNumberFormat="1" applyFont="1" applyBorder="1" applyAlignment="1">
      <alignment horizontal="left" vertical="center" shrinkToFit="1"/>
    </xf>
    <xf numFmtId="0" fontId="15" fillId="0" borderId="18" xfId="1" applyNumberFormat="1" applyFont="1" applyBorder="1" applyAlignment="1">
      <alignment horizontal="left" vertical="center" shrinkToFit="1"/>
    </xf>
    <xf numFmtId="0" fontId="15" fillId="0" borderId="31" xfId="1" applyNumberFormat="1" applyFont="1" applyBorder="1" applyAlignment="1">
      <alignment horizontal="left" vertical="center" shrinkToFit="1"/>
    </xf>
    <xf numFmtId="0" fontId="15" fillId="0" borderId="27" xfId="1" applyNumberFormat="1" applyFont="1" applyBorder="1" applyAlignment="1">
      <alignment horizontal="left" vertical="center" shrinkToFit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68" xfId="2" applyFont="1" applyBorder="1" applyAlignment="1">
      <alignment horizontal="center" vertical="center" wrapText="1"/>
    </xf>
    <xf numFmtId="0" fontId="4" fillId="0" borderId="69" xfId="2" applyFont="1" applyBorder="1" applyAlignment="1">
      <alignment horizontal="center" vertical="center" wrapText="1"/>
    </xf>
    <xf numFmtId="0" fontId="4" fillId="0" borderId="70" xfId="2" applyFont="1" applyBorder="1" applyAlignment="1">
      <alignment horizontal="center" vertical="center" wrapText="1"/>
    </xf>
    <xf numFmtId="0" fontId="15" fillId="0" borderId="29" xfId="1" applyNumberFormat="1" applyFont="1" applyBorder="1" applyAlignment="1">
      <alignment horizontal="left" vertical="center" shrinkToFit="1"/>
    </xf>
    <xf numFmtId="0" fontId="15" fillId="0" borderId="22" xfId="1" applyNumberFormat="1" applyFont="1" applyBorder="1" applyAlignment="1">
      <alignment horizontal="left" vertical="center" shrinkToFit="1"/>
    </xf>
    <xf numFmtId="0" fontId="16" fillId="0" borderId="30" xfId="1" applyNumberFormat="1" applyFont="1" applyBorder="1" applyAlignment="1">
      <alignment horizontal="left" vertical="center" shrinkToFit="1"/>
    </xf>
    <xf numFmtId="0" fontId="16" fillId="0" borderId="18" xfId="1" applyNumberFormat="1" applyFont="1" applyBorder="1" applyAlignment="1">
      <alignment horizontal="left" vertical="center" shrinkToFit="1"/>
    </xf>
    <xf numFmtId="0" fontId="16" fillId="0" borderId="31" xfId="1" applyNumberFormat="1" applyFont="1" applyBorder="1" applyAlignment="1">
      <alignment horizontal="left" vertical="center" shrinkToFit="1"/>
    </xf>
    <xf numFmtId="0" fontId="16" fillId="0" borderId="27" xfId="1" applyNumberFormat="1" applyFont="1" applyBorder="1" applyAlignment="1">
      <alignment horizontal="left" vertical="center" shrinkToFi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49" fontId="44" fillId="0" borderId="73" xfId="6" applyNumberFormat="1" applyFont="1" applyBorder="1" applyAlignment="1" applyProtection="1">
      <alignment horizontal="center"/>
      <protection locked="0"/>
    </xf>
    <xf numFmtId="49" fontId="44" fillId="0" borderId="72" xfId="6" applyNumberFormat="1" applyFont="1" applyBorder="1" applyAlignment="1" applyProtection="1">
      <alignment horizontal="center"/>
      <protection locked="0"/>
    </xf>
    <xf numFmtId="0" fontId="44" fillId="0" borderId="72" xfId="6" applyFont="1" applyBorder="1" applyAlignment="1" applyProtection="1">
      <alignment horizontal="left"/>
      <protection locked="0"/>
    </xf>
    <xf numFmtId="0" fontId="44" fillId="0" borderId="71" xfId="6" applyFont="1" applyBorder="1" applyAlignment="1" applyProtection="1">
      <alignment horizontal="left"/>
      <protection locked="0"/>
    </xf>
    <xf numFmtId="0" fontId="44" fillId="0" borderId="73" xfId="6" applyFont="1" applyBorder="1" applyAlignment="1" applyProtection="1">
      <alignment horizontal="center"/>
      <protection locked="0"/>
    </xf>
    <xf numFmtId="0" fontId="44" fillId="0" borderId="72" xfId="6" applyFont="1" applyBorder="1" applyAlignment="1" applyProtection="1">
      <alignment horizontal="center"/>
      <protection locked="0"/>
    </xf>
    <xf numFmtId="15" fontId="44" fillId="0" borderId="73" xfId="6" applyNumberFormat="1" applyFont="1" applyBorder="1" applyAlignment="1" applyProtection="1">
      <alignment horizontal="center"/>
      <protection locked="0"/>
    </xf>
    <xf numFmtId="15" fontId="44" fillId="0" borderId="72" xfId="6" applyNumberFormat="1" applyFont="1" applyBorder="1" applyAlignment="1" applyProtection="1">
      <alignment horizontal="center"/>
      <protection locked="0"/>
    </xf>
    <xf numFmtId="0" fontId="44" fillId="0" borderId="72" xfId="6" applyFont="1" applyBorder="1" applyProtection="1">
      <protection locked="0"/>
    </xf>
    <xf numFmtId="0" fontId="44" fillId="0" borderId="71" xfId="6" applyFont="1" applyBorder="1" applyProtection="1">
      <protection locked="0"/>
    </xf>
    <xf numFmtId="0" fontId="45" fillId="0" borderId="78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3" xfId="6" applyFont="1" applyBorder="1" applyAlignment="1">
      <alignment horizontal="center" vertical="center"/>
    </xf>
    <xf numFmtId="0" fontId="45" fillId="0" borderId="72" xfId="6" applyFont="1" applyBorder="1" applyAlignment="1">
      <alignment horizontal="center" vertical="center"/>
    </xf>
    <xf numFmtId="0" fontId="45" fillId="0" borderId="71" xfId="6" applyFont="1" applyBorder="1" applyAlignment="1">
      <alignment horizontal="center" vertical="center"/>
    </xf>
    <xf numFmtId="49" fontId="25" fillId="0" borderId="73" xfId="6" applyNumberFormat="1" applyFont="1" applyBorder="1" applyAlignment="1" applyProtection="1">
      <alignment horizontal="center"/>
      <protection locked="0"/>
    </xf>
    <xf numFmtId="49" fontId="25" fillId="0" borderId="72" xfId="6" applyNumberFormat="1" applyFont="1" applyBorder="1" applyAlignment="1" applyProtection="1">
      <alignment horizontal="center"/>
      <protection locked="0"/>
    </xf>
    <xf numFmtId="0" fontId="25" fillId="0" borderId="72" xfId="6" applyFont="1" applyBorder="1" applyAlignment="1" applyProtection="1">
      <alignment horizontal="left"/>
      <protection locked="0"/>
    </xf>
    <xf numFmtId="0" fontId="47" fillId="0" borderId="37" xfId="3" applyFont="1" applyBorder="1" applyAlignment="1">
      <alignment horizontal="center" vertical="center"/>
    </xf>
    <xf numFmtId="0" fontId="47" fillId="0" borderId="39" xfId="3" applyFont="1" applyBorder="1" applyAlignment="1">
      <alignment horizontal="center" vertical="center"/>
    </xf>
    <xf numFmtId="0" fontId="47" fillId="0" borderId="32" xfId="3" applyFont="1" applyBorder="1" applyAlignment="1">
      <alignment horizontal="center" vertical="center"/>
    </xf>
    <xf numFmtId="0" fontId="47" fillId="0" borderId="33" xfId="3" applyFont="1" applyBorder="1" applyAlignment="1">
      <alignment horizontal="center" vertical="center"/>
    </xf>
    <xf numFmtId="0" fontId="47" fillId="0" borderId="38" xfId="3" applyFont="1" applyBorder="1" applyAlignment="1">
      <alignment horizontal="center" vertical="center"/>
    </xf>
    <xf numFmtId="187" fontId="47" fillId="0" borderId="37" xfId="3" applyNumberFormat="1" applyFont="1" applyBorder="1" applyAlignment="1">
      <alignment horizontal="center" vertical="center"/>
    </xf>
    <xf numFmtId="187" fontId="47" fillId="0" borderId="38" xfId="3" applyNumberFormat="1" applyFont="1" applyBorder="1" applyAlignment="1">
      <alignment horizontal="center" vertical="center"/>
    </xf>
    <xf numFmtId="187" fontId="47" fillId="0" borderId="39" xfId="3" applyNumberFormat="1" applyFont="1" applyBorder="1" applyAlignment="1">
      <alignment horizontal="center" vertical="center"/>
    </xf>
    <xf numFmtId="49" fontId="47" fillId="0" borderId="37" xfId="3" applyNumberFormat="1" applyFont="1" applyBorder="1" applyAlignment="1">
      <alignment horizontal="center" vertical="center"/>
    </xf>
    <xf numFmtId="49" fontId="47" fillId="0" borderId="38" xfId="3" applyNumberFormat="1" applyFont="1" applyBorder="1" applyAlignment="1">
      <alignment horizontal="center" vertical="center"/>
    </xf>
    <xf numFmtId="49" fontId="47" fillId="0" borderId="39" xfId="3" applyNumberFormat="1" applyFont="1" applyBorder="1" applyAlignment="1">
      <alignment horizontal="center" vertical="center"/>
    </xf>
    <xf numFmtId="0" fontId="47" fillId="8" borderId="0" xfId="3" applyFont="1" applyFill="1" applyBorder="1" applyAlignment="1">
      <alignment horizontal="center" vertical="center"/>
    </xf>
    <xf numFmtId="49" fontId="47" fillId="0" borderId="32" xfId="3" applyNumberFormat="1" applyFont="1" applyBorder="1" applyAlignment="1">
      <alignment horizontal="center" vertical="center"/>
    </xf>
    <xf numFmtId="49" fontId="47" fillId="0" borderId="33" xfId="3" applyNumberFormat="1" applyFont="1" applyBorder="1" applyAlignment="1">
      <alignment horizontal="center" vertical="center"/>
    </xf>
    <xf numFmtId="0" fontId="47" fillId="0" borderId="34" xfId="3" applyFont="1" applyBorder="1" applyAlignment="1">
      <alignment horizontal="center" vertical="center" wrapText="1"/>
    </xf>
    <xf numFmtId="0" fontId="47" fillId="0" borderId="35" xfId="3" applyFont="1" applyBorder="1" applyAlignment="1">
      <alignment horizontal="center" vertical="center" wrapText="1"/>
    </xf>
    <xf numFmtId="0" fontId="47" fillId="0" borderId="36" xfId="3" applyFont="1" applyBorder="1" applyAlignment="1">
      <alignment horizontal="center" vertical="center" wrapText="1"/>
    </xf>
    <xf numFmtId="0" fontId="50" fillId="0" borderId="0" xfId="0" applyFont="1"/>
    <xf numFmtId="0" fontId="0" fillId="0" borderId="90" xfId="0" applyBorder="1"/>
    <xf numFmtId="0" fontId="50" fillId="0" borderId="0" xfId="0" applyFont="1" applyBorder="1"/>
    <xf numFmtId="0" fontId="50" fillId="0" borderId="91" xfId="0" applyFont="1" applyBorder="1"/>
    <xf numFmtId="0" fontId="0" fillId="0" borderId="92" xfId="0" applyBorder="1"/>
    <xf numFmtId="0" fontId="50" fillId="0" borderId="93" xfId="0" applyFont="1" applyBorder="1"/>
    <xf numFmtId="0" fontId="50" fillId="0" borderId="94" xfId="0" applyFont="1" applyBorder="1"/>
    <xf numFmtId="0" fontId="46" fillId="7" borderId="32" xfId="0" applyFont="1" applyFill="1" applyBorder="1" applyAlignment="1">
      <alignment horizontal="center"/>
    </xf>
    <xf numFmtId="0" fontId="46" fillId="7" borderId="95" xfId="0" applyFont="1" applyFill="1" applyBorder="1" applyAlignment="1">
      <alignment horizontal="center"/>
    </xf>
    <xf numFmtId="0" fontId="46" fillId="7" borderId="33" xfId="0" applyFont="1" applyFill="1" applyBorder="1" applyAlignment="1">
      <alignment horizontal="center"/>
    </xf>
    <xf numFmtId="0" fontId="46" fillId="7" borderId="37" xfId="0" applyFont="1" applyFill="1" applyBorder="1" applyAlignment="1">
      <alignment horizontal="center"/>
    </xf>
    <xf numFmtId="0" fontId="46" fillId="7" borderId="38" xfId="0" applyFont="1" applyFill="1" applyBorder="1" applyAlignment="1">
      <alignment horizontal="center"/>
    </xf>
    <xf numFmtId="0" fontId="46" fillId="7" borderId="39" xfId="0" applyFont="1" applyFill="1" applyBorder="1" applyAlignment="1">
      <alignment horizontal="center"/>
    </xf>
    <xf numFmtId="0" fontId="46" fillId="7" borderId="37" xfId="0" applyFont="1" applyFill="1" applyBorder="1" applyAlignment="1">
      <alignment horizontal="center" vertical="center"/>
    </xf>
    <xf numFmtId="0" fontId="46" fillId="7" borderId="38" xfId="0" applyFont="1" applyFill="1" applyBorder="1" applyAlignment="1">
      <alignment horizontal="center" vertical="center"/>
    </xf>
    <xf numFmtId="0" fontId="46" fillId="7" borderId="39" xfId="0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93" xfId="0" applyFont="1" applyBorder="1" applyAlignment="1">
      <alignment vertical="center"/>
    </xf>
    <xf numFmtId="0" fontId="47" fillId="5" borderId="96" xfId="3" applyFont="1" applyFill="1" applyBorder="1" applyAlignment="1">
      <alignment vertical="center"/>
    </xf>
    <xf numFmtId="0" fontId="48" fillId="5" borderId="97" xfId="3" applyFont="1" applyFill="1" applyBorder="1" applyAlignment="1">
      <alignment horizontal="center" vertical="center"/>
    </xf>
    <xf numFmtId="0" fontId="47" fillId="0" borderId="98" xfId="3" applyFont="1" applyBorder="1" applyAlignment="1">
      <alignment horizontal="center" vertical="center"/>
    </xf>
    <xf numFmtId="0" fontId="47" fillId="5" borderId="99" xfId="3" applyFont="1" applyFill="1" applyBorder="1" applyAlignment="1">
      <alignment vertical="center"/>
    </xf>
    <xf numFmtId="0" fontId="49" fillId="0" borderId="100" xfId="3" applyFont="1" applyBorder="1"/>
    <xf numFmtId="0" fontId="52" fillId="0" borderId="10" xfId="2" applyFont="1" applyBorder="1" applyAlignment="1">
      <alignment horizontal="center" vertical="center" wrapText="1"/>
    </xf>
    <xf numFmtId="0" fontId="52" fillId="0" borderId="10" xfId="2" applyNumberFormat="1" applyFont="1" applyBorder="1" applyAlignment="1">
      <alignment horizontal="center" vertical="center" wrapText="1"/>
    </xf>
    <xf numFmtId="0" fontId="35" fillId="0" borderId="17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textRotation="90"/>
    </xf>
    <xf numFmtId="0" fontId="13" fillId="3" borderId="12" xfId="2" applyFont="1" applyFill="1" applyBorder="1" applyAlignment="1">
      <alignment horizontal="center" textRotation="90"/>
    </xf>
    <xf numFmtId="0" fontId="22" fillId="3" borderId="20" xfId="2" applyFont="1" applyFill="1" applyBorder="1" applyAlignment="1">
      <alignment horizontal="center" vertical="center"/>
    </xf>
    <xf numFmtId="0" fontId="53" fillId="3" borderId="22" xfId="2" applyFont="1" applyFill="1" applyBorder="1" applyAlignment="1">
      <alignment horizontal="center" vertical="center"/>
    </xf>
    <xf numFmtId="0" fontId="22" fillId="3" borderId="24" xfId="2" applyFont="1" applyFill="1" applyBorder="1" applyAlignment="1">
      <alignment horizontal="center" vertical="center"/>
    </xf>
    <xf numFmtId="0" fontId="53" fillId="3" borderId="19" xfId="2" applyFont="1" applyFill="1" applyBorder="1" applyAlignment="1">
      <alignment horizontal="center" vertical="center"/>
    </xf>
    <xf numFmtId="0" fontId="22" fillId="3" borderId="19" xfId="2" applyFont="1" applyFill="1" applyBorder="1" applyAlignment="1">
      <alignment horizontal="center" vertical="center"/>
    </xf>
    <xf numFmtId="0" fontId="22" fillId="3" borderId="25" xfId="2" applyFont="1" applyFill="1" applyBorder="1" applyAlignment="1">
      <alignment horizontal="center" vertical="center"/>
    </xf>
    <xf numFmtId="0" fontId="53" fillId="3" borderId="25" xfId="2" applyFont="1" applyFill="1" applyBorder="1" applyAlignment="1">
      <alignment horizontal="center" vertical="center"/>
    </xf>
    <xf numFmtId="0" fontId="53" fillId="3" borderId="2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30" fillId="0" borderId="10" xfId="2" applyNumberFormat="1" applyFont="1" applyBorder="1" applyAlignment="1">
      <alignment horizontal="center" vertical="center" wrapText="1"/>
    </xf>
    <xf numFmtId="49" fontId="10" fillId="0" borderId="14" xfId="2" applyNumberFormat="1" applyFont="1" applyBorder="1" applyAlignment="1">
      <alignment horizontal="center" vertical="center" wrapText="1"/>
    </xf>
    <xf numFmtId="49" fontId="10" fillId="0" borderId="17" xfId="2" applyNumberFormat="1" applyFont="1" applyBorder="1" applyAlignment="1">
      <alignment horizontal="center" vertical="center" wrapText="1"/>
    </xf>
    <xf numFmtId="49" fontId="51" fillId="0" borderId="10" xfId="3" applyNumberFormat="1" applyFont="1" applyBorder="1" applyAlignment="1">
      <alignment horizontal="center" vertical="center"/>
    </xf>
    <xf numFmtId="49" fontId="51" fillId="0" borderId="1" xfId="3" applyNumberFormat="1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1" fontId="10" fillId="0" borderId="19" xfId="3" applyNumberFormat="1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54" fillId="0" borderId="19" xfId="3" applyFont="1" applyBorder="1" applyAlignment="1">
      <alignment horizontal="center" vertical="center"/>
    </xf>
    <xf numFmtId="0" fontId="10" fillId="0" borderId="19" xfId="3" quotePrefix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49" fontId="10" fillId="0" borderId="14" xfId="2" applyNumberFormat="1" applyFont="1" applyBorder="1" applyAlignment="1">
      <alignment horizontal="center" wrapText="1"/>
    </xf>
    <xf numFmtId="49" fontId="10" fillId="0" borderId="14" xfId="2" applyNumberFormat="1" applyFont="1" applyBorder="1" applyAlignment="1">
      <alignment horizontal="center" vertical="center"/>
    </xf>
    <xf numFmtId="49" fontId="55" fillId="0" borderId="14" xfId="3" applyNumberFormat="1" applyFont="1" applyBorder="1" applyAlignment="1">
      <alignment horizontal="center" vertical="center"/>
    </xf>
    <xf numFmtId="49" fontId="51" fillId="0" borderId="14" xfId="3" applyNumberFormat="1" applyFont="1" applyBorder="1" applyAlignment="1">
      <alignment horizontal="center" vertical="center"/>
    </xf>
    <xf numFmtId="0" fontId="55" fillId="0" borderId="14" xfId="2" applyFont="1" applyBorder="1" applyAlignment="1">
      <alignment horizontal="center" vertical="center"/>
    </xf>
    <xf numFmtId="0" fontId="55" fillId="0" borderId="10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56" fillId="3" borderId="12" xfId="2" applyFont="1" applyFill="1" applyBorder="1" applyAlignment="1">
      <alignment horizontal="center" vertical="center"/>
    </xf>
    <xf numFmtId="0" fontId="57" fillId="0" borderId="20" xfId="3" applyFont="1" applyBorder="1" applyAlignment="1">
      <alignment horizontal="center" vertical="center"/>
    </xf>
    <xf numFmtId="0" fontId="57" fillId="0" borderId="19" xfId="3" applyFont="1" applyBorder="1" applyAlignment="1">
      <alignment horizontal="center" vertical="center"/>
    </xf>
    <xf numFmtId="0" fontId="57" fillId="0" borderId="25" xfId="3" applyFont="1" applyBorder="1" applyAlignment="1">
      <alignment horizontal="center" vertical="center"/>
    </xf>
    <xf numFmtId="0" fontId="58" fillId="0" borderId="19" xfId="3" applyFont="1" applyBorder="1" applyAlignment="1">
      <alignment horizontal="center" vertical="center"/>
    </xf>
    <xf numFmtId="0" fontId="57" fillId="0" borderId="19" xfId="3" quotePrefix="1" applyFont="1" applyBorder="1" applyAlignment="1">
      <alignment horizontal="center" vertical="center"/>
    </xf>
    <xf numFmtId="0" fontId="57" fillId="0" borderId="21" xfId="3" applyFont="1" applyBorder="1" applyAlignment="1">
      <alignment horizontal="center" vertical="center"/>
    </xf>
    <xf numFmtId="0" fontId="57" fillId="0" borderId="23" xfId="3" applyFont="1" applyBorder="1" applyAlignment="1">
      <alignment horizontal="center" vertical="center"/>
    </xf>
    <xf numFmtId="0" fontId="57" fillId="0" borderId="26" xfId="3" applyFont="1" applyBorder="1" applyAlignment="1">
      <alignment horizontal="center" vertical="center"/>
    </xf>
    <xf numFmtId="0" fontId="59" fillId="0" borderId="20" xfId="1" applyFont="1" applyBorder="1" applyAlignment="1">
      <alignment horizontal="center" vertical="center" shrinkToFit="1"/>
    </xf>
    <xf numFmtId="0" fontId="59" fillId="0" borderId="19" xfId="1" applyFont="1" applyBorder="1" applyAlignment="1">
      <alignment horizontal="center" vertical="center" shrinkToFit="1"/>
    </xf>
    <xf numFmtId="0" fontId="59" fillId="0" borderId="25" xfId="1" applyFont="1" applyBorder="1" applyAlignment="1">
      <alignment horizontal="center" vertical="center" shrinkToFit="1"/>
    </xf>
    <xf numFmtId="0" fontId="60" fillId="0" borderId="19" xfId="1" applyFont="1" applyBorder="1" applyAlignment="1">
      <alignment horizontal="center" vertical="center" shrinkToFit="1"/>
    </xf>
    <xf numFmtId="0" fontId="60" fillId="0" borderId="25" xfId="1" applyFont="1" applyBorder="1" applyAlignment="1">
      <alignment horizontal="center" vertical="center" shrinkToFit="1"/>
    </xf>
    <xf numFmtId="0" fontId="61" fillId="0" borderId="19" xfId="1" applyFont="1" applyBorder="1" applyAlignment="1">
      <alignment horizontal="center" vertical="center" shrinkToFit="1"/>
    </xf>
    <xf numFmtId="0" fontId="61" fillId="0" borderId="20" xfId="1" applyFont="1" applyBorder="1" applyAlignment="1">
      <alignment horizontal="center" vertical="center" shrinkToFit="1"/>
    </xf>
    <xf numFmtId="0" fontId="60" fillId="0" borderId="20" xfId="1" applyFont="1" applyBorder="1" applyAlignment="1">
      <alignment horizontal="center" vertical="center" shrinkToFit="1"/>
    </xf>
    <xf numFmtId="0" fontId="13" fillId="3" borderId="11" xfId="2" applyFont="1" applyFill="1" applyBorder="1" applyAlignment="1">
      <alignment horizontal="center" textRotation="90"/>
    </xf>
    <xf numFmtId="0" fontId="35" fillId="2" borderId="10" xfId="2" applyFont="1" applyFill="1" applyBorder="1" applyAlignment="1">
      <alignment horizontal="center" vertical="center" textRotation="90" wrapText="1"/>
    </xf>
    <xf numFmtId="0" fontId="35" fillId="2" borderId="12" xfId="2" applyFont="1" applyFill="1" applyBorder="1" applyAlignment="1">
      <alignment horizontal="center" vertical="center" textRotation="90" wrapText="1"/>
    </xf>
    <xf numFmtId="0" fontId="35" fillId="2" borderId="11" xfId="2" applyFont="1" applyFill="1" applyBorder="1" applyAlignment="1">
      <alignment horizontal="center" vertical="center" textRotation="90" wrapText="1"/>
    </xf>
    <xf numFmtId="0" fontId="22" fillId="3" borderId="10" xfId="2" applyFont="1" applyFill="1" applyBorder="1" applyAlignment="1">
      <alignment horizontal="center" vertical="center" textRotation="90" wrapText="1"/>
    </xf>
    <xf numFmtId="0" fontId="22" fillId="3" borderId="12" xfId="2" applyFont="1" applyFill="1" applyBorder="1" applyAlignment="1">
      <alignment horizontal="center" vertical="center" textRotation="90" wrapText="1"/>
    </xf>
    <xf numFmtId="0" fontId="62" fillId="3" borderId="21" xfId="2" applyFont="1" applyFill="1" applyBorder="1" applyAlignment="1">
      <alignment horizontal="center" vertical="center"/>
    </xf>
    <xf numFmtId="0" fontId="62" fillId="3" borderId="19" xfId="2" applyFont="1" applyFill="1" applyBorder="1" applyAlignment="1">
      <alignment horizontal="center" vertical="center"/>
    </xf>
    <xf numFmtId="0" fontId="62" fillId="3" borderId="25" xfId="2" applyFont="1" applyFill="1" applyBorder="1" applyAlignment="1">
      <alignment horizontal="center" vertical="center"/>
    </xf>
    <xf numFmtId="0" fontId="62" fillId="3" borderId="20" xfId="2" applyFont="1" applyFill="1" applyBorder="1" applyAlignment="1">
      <alignment horizontal="center" vertical="center"/>
    </xf>
    <xf numFmtId="0" fontId="57" fillId="3" borderId="19" xfId="2" applyFont="1" applyFill="1" applyBorder="1" applyAlignment="1">
      <alignment horizontal="center" vertical="center"/>
    </xf>
    <xf numFmtId="0" fontId="57" fillId="3" borderId="25" xfId="2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87" fontId="13" fillId="0" borderId="0" xfId="0" applyNumberFormat="1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63" fillId="3" borderId="17" xfId="2" applyFont="1" applyFill="1" applyBorder="1" applyAlignment="1">
      <alignment horizontal="center" vertical="center" textRotation="90" wrapText="1"/>
    </xf>
    <xf numFmtId="1" fontId="55" fillId="3" borderId="10" xfId="2" applyNumberFormat="1" applyFont="1" applyFill="1" applyBorder="1" applyAlignment="1">
      <alignment horizontal="center" vertical="center"/>
    </xf>
    <xf numFmtId="1" fontId="65" fillId="3" borderId="14" xfId="2" applyNumberFormat="1" applyFont="1" applyFill="1" applyBorder="1" applyAlignment="1">
      <alignment horizontal="center" vertical="center" textRotation="90"/>
    </xf>
    <xf numFmtId="1" fontId="42" fillId="3" borderId="0" xfId="2" applyNumberFormat="1" applyFont="1" applyFill="1" applyBorder="1" applyAlignment="1">
      <alignment horizontal="center" vertical="center"/>
    </xf>
    <xf numFmtId="0" fontId="51" fillId="3" borderId="14" xfId="2" applyFont="1" applyFill="1" applyBorder="1" applyAlignment="1">
      <alignment horizontal="center" vertical="center" textRotation="90" wrapText="1"/>
    </xf>
    <xf numFmtId="1" fontId="66" fillId="3" borderId="11" xfId="2" applyNumberFormat="1" applyFont="1" applyFill="1" applyBorder="1" applyAlignment="1">
      <alignment vertical="center"/>
    </xf>
    <xf numFmtId="0" fontId="42" fillId="3" borderId="4" xfId="2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42" fillId="0" borderId="14" xfId="2" applyFont="1" applyBorder="1" applyAlignment="1">
      <alignment horizontal="center" vertical="center"/>
    </xf>
    <xf numFmtId="0" fontId="67" fillId="0" borderId="20" xfId="2" applyFont="1" applyBorder="1" applyAlignment="1">
      <alignment horizontal="center" vertical="center"/>
    </xf>
    <xf numFmtId="0" fontId="67" fillId="0" borderId="19" xfId="2" applyFont="1" applyBorder="1" applyAlignment="1">
      <alignment horizontal="center" vertical="center"/>
    </xf>
    <xf numFmtId="0" fontId="67" fillId="0" borderId="25" xfId="2" applyFont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63" fillId="0" borderId="10" xfId="2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" fontId="64" fillId="3" borderId="10" xfId="2" applyNumberFormat="1" applyFont="1" applyFill="1" applyBorder="1" applyAlignment="1">
      <alignment horizontal="center" vertical="center"/>
    </xf>
    <xf numFmtId="1" fontId="64" fillId="3" borderId="10" xfId="2" applyNumberFormat="1" applyFont="1" applyFill="1" applyBorder="1" applyAlignment="1">
      <alignment vertical="center"/>
    </xf>
  </cellXfs>
  <cellStyles count="7">
    <cellStyle name="Normal 2 2" xfId="2" xr:uid="{39E5EC64-A436-4F61-AD48-38AC343BEBC9}"/>
    <cellStyle name="Normal 3" xfId="4" xr:uid="{E7DAD0D4-D87A-4DB3-99EC-46DB2E6CD033}"/>
    <cellStyle name="ปกติ" xfId="0" builtinId="0"/>
    <cellStyle name="ปกติ 2" xfId="1" xr:uid="{97674C21-85E9-4D34-A1DC-4A1256F3175B}"/>
    <cellStyle name="ปกติ 2 2" xfId="6" xr:uid="{7A5E57A6-4E80-49E2-984F-872B4B0BFC99}"/>
    <cellStyle name="ปกติ 4" xfId="3" xr:uid="{CA6451EC-640A-4038-91C5-CD9B7D4E73A1}"/>
    <cellStyle name="ปกติ 6" xfId="5" xr:uid="{1DEEF680-716E-4C54-9F0A-56FE9FCEB824}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9A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114300</xdr:rowOff>
    </xdr:from>
    <xdr:to>
      <xdr:col>13</xdr:col>
      <xdr:colOff>243840</xdr:colOff>
      <xdr:row>5</xdr:row>
      <xdr:rowOff>53340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417C53A-1FF9-BD73-8E04-6397CC27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320" y="114300"/>
          <a:ext cx="891540" cy="868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251460</xdr:rowOff>
    </xdr:from>
    <xdr:to>
      <xdr:col>6</xdr:col>
      <xdr:colOff>0</xdr:colOff>
      <xdr:row>1</xdr:row>
      <xdr:rowOff>251460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1E35DFA4-7CA8-44F0-A661-998AAE6D22F0}"/>
            </a:ext>
          </a:extLst>
        </xdr:cNvPr>
        <xdr:cNvSpPr>
          <a:spLocks noChangeShapeType="1"/>
        </xdr:cNvSpPr>
      </xdr:nvSpPr>
      <xdr:spPr bwMode="auto">
        <a:xfrm>
          <a:off x="213360" y="632460"/>
          <a:ext cx="271272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434340</xdr:colOff>
      <xdr:row>2</xdr:row>
      <xdr:rowOff>259080</xdr:rowOff>
    </xdr:from>
    <xdr:to>
      <xdr:col>5</xdr:col>
      <xdr:colOff>586740</xdr:colOff>
      <xdr:row>2</xdr:row>
      <xdr:rowOff>259080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F758A409-3E7A-498D-9AB0-3FE68A436DF3}"/>
            </a:ext>
          </a:extLst>
        </xdr:cNvPr>
        <xdr:cNvSpPr>
          <a:spLocks noChangeShapeType="1"/>
        </xdr:cNvSpPr>
      </xdr:nvSpPr>
      <xdr:spPr bwMode="auto">
        <a:xfrm>
          <a:off x="1219200" y="975360"/>
          <a:ext cx="166878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259080</xdr:rowOff>
    </xdr:from>
    <xdr:to>
      <xdr:col>2</xdr:col>
      <xdr:colOff>22860</xdr:colOff>
      <xdr:row>2</xdr:row>
      <xdr:rowOff>259080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B9FC872E-2B60-4409-9BA6-897453A3CD24}"/>
            </a:ext>
          </a:extLst>
        </xdr:cNvPr>
        <xdr:cNvSpPr>
          <a:spLocks noChangeShapeType="1"/>
        </xdr:cNvSpPr>
      </xdr:nvSpPr>
      <xdr:spPr bwMode="auto">
        <a:xfrm>
          <a:off x="480060" y="975360"/>
          <a:ext cx="32766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</xdr:row>
      <xdr:rowOff>266700</xdr:rowOff>
    </xdr:from>
    <xdr:to>
      <xdr:col>5</xdr:col>
      <xdr:colOff>594360</xdr:colOff>
      <xdr:row>3</xdr:row>
      <xdr:rowOff>266700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92C48DBF-E0AB-4B5A-BD6B-E8AEBBA20869}"/>
            </a:ext>
          </a:extLst>
        </xdr:cNvPr>
        <xdr:cNvSpPr>
          <a:spLocks noChangeShapeType="1"/>
        </xdr:cNvSpPr>
      </xdr:nvSpPr>
      <xdr:spPr bwMode="auto">
        <a:xfrm>
          <a:off x="2179320" y="1318260"/>
          <a:ext cx="71628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251460</xdr:rowOff>
    </xdr:from>
    <xdr:to>
      <xdr:col>6</xdr:col>
      <xdr:colOff>0</xdr:colOff>
      <xdr:row>1</xdr:row>
      <xdr:rowOff>251460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AF7EE189-9F8B-4282-AF0E-212B81F6CB78}"/>
            </a:ext>
          </a:extLst>
        </xdr:cNvPr>
        <xdr:cNvSpPr>
          <a:spLocks noChangeShapeType="1"/>
        </xdr:cNvSpPr>
      </xdr:nvSpPr>
      <xdr:spPr bwMode="auto">
        <a:xfrm>
          <a:off x="213360" y="632460"/>
          <a:ext cx="314706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434340</xdr:colOff>
      <xdr:row>2</xdr:row>
      <xdr:rowOff>259080</xdr:rowOff>
    </xdr:from>
    <xdr:to>
      <xdr:col>5</xdr:col>
      <xdr:colOff>586740</xdr:colOff>
      <xdr:row>2</xdr:row>
      <xdr:rowOff>259080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C7D69F4E-ACD8-465C-A460-DF8E1178C08F}"/>
            </a:ext>
          </a:extLst>
        </xdr:cNvPr>
        <xdr:cNvSpPr>
          <a:spLocks noChangeShapeType="1"/>
        </xdr:cNvSpPr>
      </xdr:nvSpPr>
      <xdr:spPr bwMode="auto">
        <a:xfrm>
          <a:off x="1219200" y="975360"/>
          <a:ext cx="166878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259080</xdr:rowOff>
    </xdr:from>
    <xdr:to>
      <xdr:col>2</xdr:col>
      <xdr:colOff>22860</xdr:colOff>
      <xdr:row>2</xdr:row>
      <xdr:rowOff>259080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828779C8-D1E6-4319-8008-AC7ED350821F}"/>
            </a:ext>
          </a:extLst>
        </xdr:cNvPr>
        <xdr:cNvSpPr>
          <a:spLocks noChangeShapeType="1"/>
        </xdr:cNvSpPr>
      </xdr:nvSpPr>
      <xdr:spPr bwMode="auto">
        <a:xfrm>
          <a:off x="480060" y="975360"/>
          <a:ext cx="32766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</xdr:row>
      <xdr:rowOff>266700</xdr:rowOff>
    </xdr:from>
    <xdr:to>
      <xdr:col>5</xdr:col>
      <xdr:colOff>594360</xdr:colOff>
      <xdr:row>3</xdr:row>
      <xdr:rowOff>266700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8BCBCDA-316D-4759-BFBB-07FE0DD365AC}"/>
            </a:ext>
          </a:extLst>
        </xdr:cNvPr>
        <xdr:cNvSpPr>
          <a:spLocks noChangeShapeType="1"/>
        </xdr:cNvSpPr>
      </xdr:nvSpPr>
      <xdr:spPr bwMode="auto">
        <a:xfrm>
          <a:off x="2179320" y="1318260"/>
          <a:ext cx="71628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312420</xdr:rowOff>
    </xdr:from>
    <xdr:to>
      <xdr:col>5</xdr:col>
      <xdr:colOff>327660</xdr:colOff>
      <xdr:row>1</xdr:row>
      <xdr:rowOff>312420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27FACF60-4048-4E1E-9DD2-6C1356770118}"/>
            </a:ext>
          </a:extLst>
        </xdr:cNvPr>
        <xdr:cNvSpPr>
          <a:spLocks noChangeShapeType="1"/>
        </xdr:cNvSpPr>
      </xdr:nvSpPr>
      <xdr:spPr bwMode="auto">
        <a:xfrm>
          <a:off x="365760" y="693420"/>
          <a:ext cx="297942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281940</xdr:rowOff>
    </xdr:from>
    <xdr:to>
      <xdr:col>5</xdr:col>
      <xdr:colOff>320040</xdr:colOff>
      <xdr:row>2</xdr:row>
      <xdr:rowOff>281940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7C734BA7-A277-4C90-8995-D3BB9423A0B1}"/>
            </a:ext>
          </a:extLst>
        </xdr:cNvPr>
        <xdr:cNvSpPr>
          <a:spLocks noChangeShapeType="1"/>
        </xdr:cNvSpPr>
      </xdr:nvSpPr>
      <xdr:spPr bwMode="auto">
        <a:xfrm>
          <a:off x="1379220" y="998220"/>
          <a:ext cx="195834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472440</xdr:colOff>
      <xdr:row>2</xdr:row>
      <xdr:rowOff>320040</xdr:rowOff>
    </xdr:from>
    <xdr:to>
      <xdr:col>2</xdr:col>
      <xdr:colOff>15240</xdr:colOff>
      <xdr:row>2</xdr:row>
      <xdr:rowOff>320040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6F3FF5F1-CEF9-4D8F-80D4-7C3D271173FB}"/>
            </a:ext>
          </a:extLst>
        </xdr:cNvPr>
        <xdr:cNvSpPr>
          <a:spLocks noChangeShapeType="1"/>
        </xdr:cNvSpPr>
      </xdr:nvSpPr>
      <xdr:spPr bwMode="auto">
        <a:xfrm>
          <a:off x="335280" y="1036320"/>
          <a:ext cx="647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2</xdr:row>
      <xdr:rowOff>281940</xdr:rowOff>
    </xdr:from>
    <xdr:to>
      <xdr:col>1</xdr:col>
      <xdr:colOff>601980</xdr:colOff>
      <xdr:row>2</xdr:row>
      <xdr:rowOff>281940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8E942BEA-8E31-4ADF-A336-82BC2C6EE49C}"/>
            </a:ext>
          </a:extLst>
        </xdr:cNvPr>
        <xdr:cNvSpPr>
          <a:spLocks noChangeShapeType="1"/>
        </xdr:cNvSpPr>
      </xdr:nvSpPr>
      <xdr:spPr bwMode="auto">
        <a:xfrm>
          <a:off x="358140" y="891540"/>
          <a:ext cx="57912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312420</xdr:rowOff>
    </xdr:from>
    <xdr:to>
      <xdr:col>5</xdr:col>
      <xdr:colOff>487680</xdr:colOff>
      <xdr:row>1</xdr:row>
      <xdr:rowOff>312420</xdr:rowOff>
    </xdr:to>
    <xdr:sp macro="" textlink="">
      <xdr:nvSpPr>
        <xdr:cNvPr id="3" name="Line 18">
          <a:extLst>
            <a:ext uri="{FF2B5EF4-FFF2-40B4-BE49-F238E27FC236}">
              <a16:creationId xmlns:a16="http://schemas.microsoft.com/office/drawing/2014/main" id="{C9361D0D-AA7A-42F1-8F45-99F9D6927411}"/>
            </a:ext>
          </a:extLst>
        </xdr:cNvPr>
        <xdr:cNvSpPr>
          <a:spLocks noChangeShapeType="1"/>
        </xdr:cNvSpPr>
      </xdr:nvSpPr>
      <xdr:spPr bwMode="auto">
        <a:xfrm>
          <a:off x="510540" y="693420"/>
          <a:ext cx="318516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304800</xdr:rowOff>
    </xdr:from>
    <xdr:to>
      <xdr:col>5</xdr:col>
      <xdr:colOff>0</xdr:colOff>
      <xdr:row>2</xdr:row>
      <xdr:rowOff>304800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140BE34-DD6A-446A-85A0-C7E33B4875BD}"/>
            </a:ext>
          </a:extLst>
        </xdr:cNvPr>
        <xdr:cNvSpPr>
          <a:spLocks noChangeShapeType="1"/>
        </xdr:cNvSpPr>
      </xdr:nvSpPr>
      <xdr:spPr bwMode="auto">
        <a:xfrm>
          <a:off x="1447800" y="1021080"/>
          <a:ext cx="1638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472440</xdr:colOff>
      <xdr:row>2</xdr:row>
      <xdr:rowOff>304800</xdr:rowOff>
    </xdr:from>
    <xdr:to>
      <xdr:col>2</xdr:col>
      <xdr:colOff>15240</xdr:colOff>
      <xdr:row>2</xdr:row>
      <xdr:rowOff>304800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41EF87E8-CFBB-4800-9813-FA1AF4AE8778}"/>
            </a:ext>
          </a:extLst>
        </xdr:cNvPr>
        <xdr:cNvSpPr>
          <a:spLocks noChangeShapeType="1"/>
        </xdr:cNvSpPr>
      </xdr:nvSpPr>
      <xdr:spPr bwMode="auto">
        <a:xfrm>
          <a:off x="472440" y="1021080"/>
          <a:ext cx="57912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312420</xdr:rowOff>
    </xdr:from>
    <xdr:to>
      <xdr:col>5</xdr:col>
      <xdr:colOff>487680</xdr:colOff>
      <xdr:row>1</xdr:row>
      <xdr:rowOff>312420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4A2D324A-C5C0-4240-B7B1-49CB623B31E5}"/>
            </a:ext>
          </a:extLst>
        </xdr:cNvPr>
        <xdr:cNvSpPr>
          <a:spLocks noChangeShapeType="1"/>
        </xdr:cNvSpPr>
      </xdr:nvSpPr>
      <xdr:spPr bwMode="auto">
        <a:xfrm>
          <a:off x="510540" y="693420"/>
          <a:ext cx="298704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289560</xdr:rowOff>
    </xdr:from>
    <xdr:to>
      <xdr:col>5</xdr:col>
      <xdr:colOff>403860</xdr:colOff>
      <xdr:row>2</xdr:row>
      <xdr:rowOff>289560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BAC51A88-7D91-45A6-B06D-CDA3E594040B}"/>
            </a:ext>
          </a:extLst>
        </xdr:cNvPr>
        <xdr:cNvSpPr>
          <a:spLocks noChangeShapeType="1"/>
        </xdr:cNvSpPr>
      </xdr:nvSpPr>
      <xdr:spPr bwMode="auto">
        <a:xfrm>
          <a:off x="1379220" y="899160"/>
          <a:ext cx="204216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289560</xdr:rowOff>
    </xdr:from>
    <xdr:to>
      <xdr:col>2</xdr:col>
      <xdr:colOff>15240</xdr:colOff>
      <xdr:row>2</xdr:row>
      <xdr:rowOff>289560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D0DB1AF2-BD82-471B-9E2B-DDD75CAF53B4}"/>
            </a:ext>
          </a:extLst>
        </xdr:cNvPr>
        <xdr:cNvSpPr>
          <a:spLocks noChangeShapeType="1"/>
        </xdr:cNvSpPr>
      </xdr:nvSpPr>
      <xdr:spPr bwMode="auto">
        <a:xfrm>
          <a:off x="335280" y="1005840"/>
          <a:ext cx="647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22859</xdr:colOff>
      <xdr:row>2</xdr:row>
      <xdr:rowOff>8467</xdr:rowOff>
    </xdr:from>
    <xdr:to>
      <xdr:col>28</xdr:col>
      <xdr:colOff>1405466</xdr:colOff>
      <xdr:row>48</xdr:row>
      <xdr:rowOff>129541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D22F0E94-6274-4F3E-9682-3D303B29006C}"/>
            </a:ext>
          </a:extLst>
        </xdr:cNvPr>
        <xdr:cNvSpPr>
          <a:spLocks noChangeArrowheads="1"/>
        </xdr:cNvSpPr>
      </xdr:nvSpPr>
      <xdr:spPr bwMode="auto">
        <a:xfrm>
          <a:off x="5560059" y="702734"/>
          <a:ext cx="1382607" cy="8892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th-TH" sz="105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  <a:sym typeface="Wingdings" panose="05000000000000000000" pitchFamily="2" charset="2"/>
            </a:rPr>
            <a:t>หัวข้อประเมิน</a:t>
          </a:r>
        </a:p>
        <a:p>
          <a:pPr algn="ctr" rtl="0">
            <a:defRPr sz="1000"/>
          </a:pPr>
          <a:r>
            <a:rPr lang="th-TH" sz="105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  <a:sym typeface="Wingdings" panose="05000000000000000000" pitchFamily="2" charset="2"/>
            </a:rPr>
            <a:t>คุณลักษณะอันพึงประสงค์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  <a:sym typeface="Wingdings" panose="05000000000000000000" pitchFamily="2" charset="2"/>
            </a:rPr>
            <a:t>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รักชาติ ศาสน์ กษัตริย์  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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ซื่อสัตย์ สุจริต     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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มีวินัย 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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ใฝ่เรียนรู้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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อยู่อย่างพอเพียง   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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มุ่งมั่นในการทำงาน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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รักความเป็นไทย       </a:t>
          </a:r>
        </a:p>
        <a:p>
          <a:pPr algn="l" rtl="0">
            <a:defRPr sz="1000"/>
          </a:pPr>
          <a:r>
            <a:rPr lang="th-TH" sz="1000" b="0" i="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</a:t>
          </a:r>
          <a:r>
            <a:rPr lang="th-TH" sz="100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มีจิตสาธารณะ                                             </a:t>
          </a:r>
        </a:p>
        <a:p>
          <a:pPr algn="l" rtl="0">
            <a:defRPr sz="1000"/>
          </a:pPr>
          <a:endParaRPr lang="th-TH" sz="1050" b="1" i="0" u="none" strike="noStrike" baseline="0">
            <a:solidFill>
              <a:schemeClr val="tx1"/>
            </a:solidFill>
            <a:latin typeface="TH SarabunPSK" panose="020B0500040200020003" pitchFamily="34" charset="-34"/>
            <a:ea typeface="Tahoma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050" b="1" i="1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การตัดสินคุณภาพ      </a:t>
          </a:r>
        </a:p>
        <a:p>
          <a:pPr algn="l" rtl="0">
            <a:defRPr sz="1000"/>
          </a:pPr>
          <a:r>
            <a:rPr lang="th-TH" sz="105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* </a:t>
          </a: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คุณลักษณะอันพึงประสงค์ </a:t>
          </a:r>
        </a:p>
        <a:p>
          <a:pPr algn="l" rtl="0">
            <a:defRPr sz="1000"/>
          </a:pPr>
          <a:r>
            <a:rPr lang="th-TH" sz="105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* </a:t>
          </a: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การอ่าน คิดวิเคราะห์ เขียนสื่อความ                                           </a:t>
          </a:r>
        </a:p>
        <a:p>
          <a:pPr algn="l" rtl="0">
            <a:defRPr sz="1000"/>
          </a:pP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3 คือ ดีเยี่ยม       </a:t>
          </a:r>
        </a:p>
        <a:p>
          <a:pPr algn="l" rtl="0">
            <a:defRPr sz="1000"/>
          </a:pP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2 คือ ดี            </a:t>
          </a:r>
        </a:p>
        <a:p>
          <a:pPr algn="l" rtl="0">
            <a:defRPr sz="1000"/>
          </a:pP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1 คือ ผ่าน        </a:t>
          </a:r>
        </a:p>
        <a:p>
          <a:pPr algn="l" rtl="0">
            <a:defRPr sz="1000"/>
          </a:pPr>
          <a:r>
            <a:rPr lang="th-TH" sz="1050" b="0" i="0" u="none" strike="noStrike" baseline="0">
              <a:solidFill>
                <a:schemeClr val="tx1"/>
              </a:solidFill>
              <a:latin typeface="TH SarabunPSK" panose="020B0500040200020003" pitchFamily="34" charset="-34"/>
              <a:ea typeface="Tahoma"/>
              <a:cs typeface="TH SarabunPSK" panose="020B0500040200020003" pitchFamily="34" charset="-34"/>
            </a:rPr>
            <a:t>0 คือ ไม่ผ่าน</a:t>
          </a:r>
        </a:p>
        <a:p>
          <a:pPr algn="l" rtl="0">
            <a:defRPr sz="1000"/>
          </a:pPr>
          <a:endParaRPr lang="th-TH" sz="1050" b="0" i="0" u="none" strike="noStrike" baseline="0">
            <a:solidFill>
              <a:schemeClr val="tx1"/>
            </a:solidFill>
            <a:latin typeface="TH SarabunPSK" panose="020B0500040200020003" pitchFamily="34" charset="-34"/>
            <a:ea typeface="Tahoma"/>
            <a:cs typeface="TH SarabunPSK" panose="020B0500040200020003" pitchFamily="34" charset="-34"/>
          </a:endParaRPr>
        </a:p>
        <a:p>
          <a:pPr algn="ctr" rtl="0"/>
          <a:r>
            <a:rPr lang="th-TH" sz="11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หัวข้อประเมิน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11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สมรรถนะสำคัญของผู้เรียน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rtl="0"/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</a:t>
          </a: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ความสามารถในการสื่อสาร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</a:t>
          </a: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ความสามารถในการคิด</a:t>
          </a:r>
          <a:endParaRPr lang="th-TH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</a:t>
          </a: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ความสามารถในการแก้ปัญหา</a:t>
          </a:r>
          <a:endParaRPr lang="th-TH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rtl="0"/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</a:t>
          </a: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ความสามารถในการใช้ทักษะชีวิต</a:t>
          </a:r>
          <a:endParaRPr lang="th-TH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rtl="0"/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" panose="05000000000000000000" pitchFamily="2" charset="2"/>
            </a:rPr>
            <a:t></a:t>
          </a:r>
          <a:r>
            <a:rPr lang="th-TH" sz="11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ความสามารถในการใช้เทคโนโลยี</a:t>
          </a:r>
        </a:p>
        <a:p>
          <a:pPr rtl="0"/>
          <a:endParaRPr lang="th-TH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050" b="1" i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การตัดสินคุณภาพ      </a:t>
          </a:r>
          <a:endParaRPr lang="th-TH" sz="1100" b="1" i="1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100" b="1" i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การประเมินแต่ละสมรรถนะ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คือ ดีเยี่ยม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คือ ดี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คือ พอใช้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คือ ปรับปรุง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eaLnBrk="1" fontAlgn="auto" latinLnBrk="0" hangingPunct="1"/>
          <a:r>
            <a:rPr lang="th-TH" sz="1100" b="1" i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การสรุปสมรรถนะในภาพรวม</a:t>
          </a:r>
        </a:p>
        <a:p>
          <a:pPr eaLnBrk="1" fontAlgn="auto" latinLnBrk="0" hangingPunct="1"/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(ดีเยี่ยม) จะต้อง ผ่านระดับ 2 (ดี) ขึ้นไป ทั้ง 5 สมรรถนะ</a:t>
          </a:r>
        </a:p>
        <a:p>
          <a:pPr eaLnBrk="1" fontAlgn="auto" latinLnBrk="0" hangingPunct="1"/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eaLnBrk="1" fontAlgn="auto" latinLnBrk="0" hangingPunct="1"/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(ดี) จะต้อง ผ่านระดับ 2 (ดี) ขึ้นไป  4 สมรรถนะ</a:t>
          </a:r>
        </a:p>
        <a:p>
          <a:pPr eaLnBrk="1" fontAlgn="auto" latinLnBrk="0" hangingPunct="1"/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eaLnBrk="1" fontAlgn="auto" latinLnBrk="0" hangingPunct="1"/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(พอใช้) จะต้อง ผ่านระดับ 2 (ดี) ขึ้นไป  3 สมรรถนะ</a:t>
          </a:r>
        </a:p>
        <a:p>
          <a:pPr eaLnBrk="1" fontAlgn="auto" latinLnBrk="0" hangingPunct="1"/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eaLnBrk="1" fontAlgn="auto" latinLnBrk="0" hangingPunct="1"/>
          <a:r>
            <a:rPr lang="th-TH" sz="11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(ปรับปรุง) จะต้อง ผ่านระดับ 2 (ดี) ขึ้นไป เพียง 1-2 สมรรถนะ</a:t>
          </a:r>
          <a:endParaRPr lang="th-TH" sz="105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defRPr sz="1000"/>
          </a:pPr>
          <a:endParaRPr lang="th-TH" sz="1050" b="0" i="0" u="none" strike="noStrike" baseline="0">
            <a:solidFill>
              <a:schemeClr val="tx1"/>
            </a:solidFill>
            <a:latin typeface="TH SarabunPSK" panose="020B0500040200020003" pitchFamily="34" charset="-34"/>
            <a:ea typeface="Tahoma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out59\MSET\159\cd\cd\form_score2551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552 (m1_tue)"/>
      <sheetName val="2552 (m1_fri)"/>
      <sheetName val="student51_gr"/>
      <sheetName val="sd"/>
      <sheetName val="name_pp2552_53"/>
      <sheetName val="53_test4"/>
      <sheetName val="2552 (4_12)"/>
      <sheetName val="2552 (4_11)"/>
      <sheetName val="2552 (4_10)"/>
      <sheetName val="2552 (4_9)"/>
      <sheetName val="2552 (4_8)"/>
      <sheetName val="2551"/>
      <sheetName val="jom"/>
      <sheetName val="score_252"/>
      <sheetName val="m4_1_52"/>
      <sheetName val="m23_52"/>
      <sheetName val="พิมพ์คะแนน (m2_3)1"/>
      <sheetName val="All"/>
      <sheetName val="พิมพ์คะแนน (2)"/>
      <sheetName val="คุณลักษณะ(m2_3)1"/>
      <sheetName val="คุณลักษณะ(old)1"/>
      <sheetName val="พิมพ์คะแนน"/>
      <sheetName val="คุณลักษณะ"/>
      <sheetName val="พิมพ์คะแนน (old)"/>
      <sheetName val="g1"/>
      <sheetName val="m6_1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Q3">
            <v>79.5</v>
          </cell>
        </row>
        <row r="4">
          <cell r="AQ4">
            <v>74.5</v>
          </cell>
        </row>
        <row r="5">
          <cell r="AQ5">
            <v>69.5</v>
          </cell>
        </row>
        <row r="6">
          <cell r="AQ6">
            <v>64.5</v>
          </cell>
        </row>
        <row r="7">
          <cell r="AQ7">
            <v>59.5</v>
          </cell>
        </row>
        <row r="8">
          <cell r="AQ8">
            <v>54.5</v>
          </cell>
        </row>
        <row r="9">
          <cell r="AQ9">
            <v>49.5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8171-12F6-4A3A-918C-0BCAF3038442}">
  <dimension ref="A1:V47"/>
  <sheetViews>
    <sheetView workbookViewId="0">
      <selection activeCell="Z6" sqref="Z6"/>
    </sheetView>
  </sheetViews>
  <sheetFormatPr defaultRowHeight="25.2" x14ac:dyDescent="0.75"/>
  <cols>
    <col min="1" max="1" width="4.5" customWidth="1"/>
    <col min="2" max="2" width="8.5" customWidth="1"/>
    <col min="3" max="3" width="8.69921875" customWidth="1"/>
    <col min="4" max="4" width="10.5" customWidth="1"/>
    <col min="5" max="5" width="15.5" customWidth="1"/>
    <col min="6" max="6" width="8.19921875" customWidth="1"/>
    <col min="7" max="7" width="19.59765625" style="1" customWidth="1"/>
    <col min="8" max="9" width="4.5" style="1" customWidth="1"/>
    <col min="10" max="10" width="11.09765625" style="1" customWidth="1"/>
    <col min="11" max="12" width="4.5" style="1" customWidth="1"/>
    <col min="14" max="14" width="2.3984375" customWidth="1"/>
    <col min="15" max="15" width="2.8984375" style="377" customWidth="1"/>
    <col min="16" max="16" width="4.19921875" style="377" customWidth="1"/>
    <col min="17" max="17" width="26.19921875" style="377" customWidth="1"/>
    <col min="18" max="18" width="8.796875" style="377"/>
    <col min="19" max="19" width="6.296875" style="377" customWidth="1"/>
    <col min="20" max="24" width="0" hidden="1" customWidth="1"/>
  </cols>
  <sheetData>
    <row r="1" spans="1:22" ht="28.8" thickTop="1" thickBot="1" x14ac:dyDescent="0.85">
      <c r="A1" s="384" t="s">
        <v>199</v>
      </c>
      <c r="B1" s="385"/>
      <c r="C1" s="385"/>
      <c r="D1" s="385"/>
      <c r="E1" s="386"/>
      <c r="G1" s="387" t="s">
        <v>174</v>
      </c>
      <c r="H1" s="388"/>
      <c r="I1" s="388"/>
      <c r="J1" s="388"/>
      <c r="K1" s="388"/>
      <c r="L1" s="389"/>
      <c r="N1" s="387" t="s">
        <v>203</v>
      </c>
      <c r="O1" s="388"/>
      <c r="P1" s="388"/>
      <c r="Q1" s="388"/>
      <c r="R1" s="388"/>
      <c r="S1" s="389"/>
    </row>
    <row r="2" spans="1:22" ht="19.8" customHeight="1" thickTop="1" thickBot="1" x14ac:dyDescent="0.8">
      <c r="A2" s="497" t="s">
        <v>6</v>
      </c>
      <c r="B2" s="498" t="s">
        <v>7</v>
      </c>
      <c r="C2" s="497" t="s">
        <v>51</v>
      </c>
      <c r="D2" s="499" t="s">
        <v>200</v>
      </c>
      <c r="E2" s="499" t="s">
        <v>201</v>
      </c>
      <c r="F2" s="118"/>
      <c r="N2" s="378"/>
      <c r="O2" s="393" t="s">
        <v>176</v>
      </c>
      <c r="P2" s="379"/>
      <c r="Q2" s="379"/>
      <c r="R2" s="379"/>
      <c r="S2" s="380"/>
    </row>
    <row r="3" spans="1:22" ht="21" customHeight="1" thickTop="1" thickBot="1" x14ac:dyDescent="0.8">
      <c r="A3" s="236">
        <v>1</v>
      </c>
      <c r="B3" s="48">
        <v>40572</v>
      </c>
      <c r="C3" s="49" t="s">
        <v>10</v>
      </c>
      <c r="D3" s="25" t="s">
        <v>11</v>
      </c>
      <c r="E3" s="237" t="s">
        <v>12</v>
      </c>
      <c r="F3" s="119"/>
      <c r="G3" s="395" t="s">
        <v>82</v>
      </c>
      <c r="H3" s="362">
        <v>1</v>
      </c>
      <c r="I3" s="363"/>
      <c r="J3" s="396" t="s">
        <v>83</v>
      </c>
      <c r="K3" s="397">
        <v>2566</v>
      </c>
      <c r="L3" s="363"/>
      <c r="N3" s="378"/>
      <c r="O3" s="393" t="s">
        <v>177</v>
      </c>
      <c r="P3" s="379"/>
      <c r="Q3" s="379"/>
      <c r="R3" s="379"/>
      <c r="S3" s="380"/>
    </row>
    <row r="4" spans="1:22" ht="21" customHeight="1" thickTop="1" thickBot="1" x14ac:dyDescent="0.8">
      <c r="A4" s="238">
        <v>2</v>
      </c>
      <c r="B4" s="32">
        <v>40603</v>
      </c>
      <c r="C4" s="33" t="s">
        <v>10</v>
      </c>
      <c r="D4" s="26" t="s">
        <v>13</v>
      </c>
      <c r="E4" s="239" t="s">
        <v>14</v>
      </c>
      <c r="F4" s="119"/>
      <c r="G4" s="398" t="s">
        <v>84</v>
      </c>
      <c r="H4" s="360" t="s">
        <v>85</v>
      </c>
      <c r="I4" s="364"/>
      <c r="J4" s="364"/>
      <c r="K4" s="364"/>
      <c r="L4" s="361"/>
      <c r="N4" s="378"/>
      <c r="O4" s="393" t="s">
        <v>184</v>
      </c>
      <c r="P4" s="379"/>
      <c r="Q4" s="379"/>
      <c r="R4" s="379"/>
      <c r="S4" s="380"/>
    </row>
    <row r="5" spans="1:22" ht="21" customHeight="1" thickTop="1" thickBot="1" x14ac:dyDescent="0.8">
      <c r="A5" s="238">
        <v>3</v>
      </c>
      <c r="B5" s="32">
        <v>40609</v>
      </c>
      <c r="C5" s="33" t="s">
        <v>10</v>
      </c>
      <c r="D5" s="26" t="s">
        <v>8</v>
      </c>
      <c r="E5" s="239" t="s">
        <v>15</v>
      </c>
      <c r="F5" s="119"/>
      <c r="G5" s="398" t="s">
        <v>86</v>
      </c>
      <c r="H5" s="360" t="s">
        <v>87</v>
      </c>
      <c r="I5" s="364"/>
      <c r="J5" s="364"/>
      <c r="K5" s="364"/>
      <c r="L5" s="361"/>
      <c r="N5" s="378"/>
      <c r="O5" s="393" t="s">
        <v>185</v>
      </c>
      <c r="P5" s="379"/>
      <c r="Q5" s="379"/>
      <c r="R5" s="379"/>
      <c r="S5" s="380"/>
    </row>
    <row r="6" spans="1:22" ht="21" customHeight="1" thickTop="1" thickBot="1" x14ac:dyDescent="0.8">
      <c r="A6" s="238">
        <v>4</v>
      </c>
      <c r="B6" s="32">
        <v>40645</v>
      </c>
      <c r="C6" s="33" t="s">
        <v>10</v>
      </c>
      <c r="D6" s="26" t="s">
        <v>16</v>
      </c>
      <c r="E6" s="239" t="s">
        <v>17</v>
      </c>
      <c r="F6" s="119"/>
      <c r="G6" s="398" t="s">
        <v>88</v>
      </c>
      <c r="H6" s="360" t="s">
        <v>89</v>
      </c>
      <c r="I6" s="364"/>
      <c r="J6" s="364"/>
      <c r="K6" s="364"/>
      <c r="L6" s="361"/>
      <c r="N6" s="378"/>
      <c r="O6" s="393" t="s">
        <v>186</v>
      </c>
      <c r="P6" s="379"/>
      <c r="Q6" s="379"/>
      <c r="R6" s="379"/>
      <c r="S6" s="380"/>
      <c r="T6">
        <v>1</v>
      </c>
      <c r="U6" t="s">
        <v>99</v>
      </c>
      <c r="V6" t="s">
        <v>85</v>
      </c>
    </row>
    <row r="7" spans="1:22" ht="21" customHeight="1" thickTop="1" thickBot="1" x14ac:dyDescent="0.8">
      <c r="A7" s="240">
        <v>5</v>
      </c>
      <c r="B7" s="52">
        <v>40685</v>
      </c>
      <c r="C7" s="53" t="s">
        <v>10</v>
      </c>
      <c r="D7" s="29" t="s">
        <v>18</v>
      </c>
      <c r="E7" s="241" t="s">
        <v>19</v>
      </c>
      <c r="F7" s="119"/>
      <c r="G7" s="398" t="s">
        <v>90</v>
      </c>
      <c r="H7" s="360" t="s">
        <v>65</v>
      </c>
      <c r="I7" s="364"/>
      <c r="J7" s="364"/>
      <c r="K7" s="364"/>
      <c r="L7" s="361"/>
      <c r="N7" s="378"/>
      <c r="O7" s="393"/>
      <c r="P7" s="393" t="s">
        <v>187</v>
      </c>
      <c r="Q7" s="379"/>
      <c r="R7" s="379"/>
      <c r="S7" s="380"/>
      <c r="T7">
        <v>2</v>
      </c>
      <c r="U7" t="s">
        <v>92</v>
      </c>
      <c r="V7" t="s">
        <v>141</v>
      </c>
    </row>
    <row r="8" spans="1:22" ht="21" customHeight="1" thickTop="1" thickBot="1" x14ac:dyDescent="0.8">
      <c r="A8" s="236">
        <v>6</v>
      </c>
      <c r="B8" s="48">
        <v>40686</v>
      </c>
      <c r="C8" s="49" t="s">
        <v>10</v>
      </c>
      <c r="D8" s="25" t="s">
        <v>20</v>
      </c>
      <c r="E8" s="237" t="s">
        <v>21</v>
      </c>
      <c r="F8" s="119"/>
      <c r="G8" s="398" t="s">
        <v>91</v>
      </c>
      <c r="H8" s="360" t="s">
        <v>99</v>
      </c>
      <c r="I8" s="364"/>
      <c r="J8" s="364"/>
      <c r="K8" s="364"/>
      <c r="L8" s="361"/>
      <c r="N8" s="378"/>
      <c r="O8" s="393" t="s">
        <v>188</v>
      </c>
      <c r="P8" s="379"/>
      <c r="Q8" s="379"/>
      <c r="R8" s="379"/>
      <c r="S8" s="380"/>
      <c r="T8">
        <v>3</v>
      </c>
      <c r="U8" t="s">
        <v>93</v>
      </c>
      <c r="V8" t="s">
        <v>142</v>
      </c>
    </row>
    <row r="9" spans="1:22" ht="21" customHeight="1" thickTop="1" thickBot="1" x14ac:dyDescent="0.8">
      <c r="A9" s="238">
        <v>7</v>
      </c>
      <c r="B9" s="32">
        <v>40688</v>
      </c>
      <c r="C9" s="33" t="s">
        <v>10</v>
      </c>
      <c r="D9" s="26" t="s">
        <v>22</v>
      </c>
      <c r="E9" s="239" t="s">
        <v>23</v>
      </c>
      <c r="F9" s="119"/>
      <c r="G9" s="398" t="s">
        <v>2</v>
      </c>
      <c r="H9" s="365">
        <v>1.5</v>
      </c>
      <c r="I9" s="366"/>
      <c r="J9" s="366"/>
      <c r="K9" s="366"/>
      <c r="L9" s="367"/>
      <c r="N9" s="381"/>
      <c r="O9" s="382"/>
      <c r="P9" s="382"/>
      <c r="Q9" s="382"/>
      <c r="R9" s="382"/>
      <c r="S9" s="383"/>
      <c r="T9">
        <v>4</v>
      </c>
      <c r="U9" t="s">
        <v>95</v>
      </c>
      <c r="V9" t="s">
        <v>143</v>
      </c>
    </row>
    <row r="10" spans="1:22" ht="21" customHeight="1" thickTop="1" thickBot="1" x14ac:dyDescent="0.8">
      <c r="A10" s="238">
        <v>8</v>
      </c>
      <c r="B10" s="32">
        <v>40723</v>
      </c>
      <c r="C10" s="33" t="s">
        <v>10</v>
      </c>
      <c r="D10" s="26" t="s">
        <v>24</v>
      </c>
      <c r="E10" s="239" t="s">
        <v>25</v>
      </c>
      <c r="F10" s="119"/>
      <c r="G10" s="398" t="s">
        <v>94</v>
      </c>
      <c r="H10" s="368" t="s">
        <v>53</v>
      </c>
      <c r="I10" s="369"/>
      <c r="J10" s="369"/>
      <c r="K10" s="369"/>
      <c r="L10" s="370"/>
      <c r="T10">
        <v>5</v>
      </c>
      <c r="V10" t="s">
        <v>144</v>
      </c>
    </row>
    <row r="11" spans="1:22" ht="21" customHeight="1" thickTop="1" thickBot="1" x14ac:dyDescent="0.3">
      <c r="A11" s="238">
        <v>9</v>
      </c>
      <c r="B11" s="32">
        <v>40731</v>
      </c>
      <c r="C11" s="33" t="s">
        <v>10</v>
      </c>
      <c r="D11" s="26" t="s">
        <v>26</v>
      </c>
      <c r="E11" s="239" t="s">
        <v>27</v>
      </c>
      <c r="F11" s="119"/>
      <c r="G11" s="398" t="s">
        <v>96</v>
      </c>
      <c r="H11" s="360" t="s">
        <v>95</v>
      </c>
      <c r="I11" s="364"/>
      <c r="J11" s="364"/>
      <c r="K11" s="364"/>
      <c r="L11" s="361"/>
      <c r="N11" s="390" t="s">
        <v>178</v>
      </c>
      <c r="O11" s="391"/>
      <c r="P11" s="391"/>
      <c r="Q11" s="391"/>
      <c r="R11" s="391"/>
      <c r="S11" s="392"/>
      <c r="T11">
        <v>6</v>
      </c>
      <c r="V11" t="s">
        <v>145</v>
      </c>
    </row>
    <row r="12" spans="1:22" ht="21" customHeight="1" thickTop="1" thickBot="1" x14ac:dyDescent="0.8">
      <c r="A12" s="240">
        <v>10</v>
      </c>
      <c r="B12" s="52">
        <v>40732</v>
      </c>
      <c r="C12" s="53" t="s">
        <v>10</v>
      </c>
      <c r="D12" s="29" t="s">
        <v>28</v>
      </c>
      <c r="E12" s="241" t="s">
        <v>29</v>
      </c>
      <c r="F12" s="119"/>
      <c r="G12" s="398" t="s">
        <v>97</v>
      </c>
      <c r="H12" s="362">
        <v>6</v>
      </c>
      <c r="I12" s="363"/>
      <c r="J12" s="371" t="s">
        <v>5</v>
      </c>
      <c r="K12" s="372" t="s">
        <v>98</v>
      </c>
      <c r="L12" s="373"/>
      <c r="N12" s="378"/>
      <c r="O12" s="393" t="s">
        <v>179</v>
      </c>
      <c r="P12" s="379"/>
      <c r="Q12" s="379"/>
      <c r="R12" s="379"/>
      <c r="S12" s="380"/>
      <c r="T12" t="str">
        <f>"ม."&amp;H12&amp;"/"&amp;K12</f>
        <v>ม.6/3</v>
      </c>
      <c r="V12" t="s">
        <v>146</v>
      </c>
    </row>
    <row r="13" spans="1:22" ht="21" customHeight="1" thickTop="1" thickBot="1" x14ac:dyDescent="0.8">
      <c r="A13" s="236">
        <v>11</v>
      </c>
      <c r="B13" s="48">
        <v>40805</v>
      </c>
      <c r="C13" s="49" t="s">
        <v>10</v>
      </c>
      <c r="D13" s="25" t="s">
        <v>30</v>
      </c>
      <c r="E13" s="237" t="s">
        <v>31</v>
      </c>
      <c r="F13" s="119"/>
      <c r="G13" s="398" t="s">
        <v>100</v>
      </c>
      <c r="H13" s="360" t="s">
        <v>101</v>
      </c>
      <c r="I13" s="364"/>
      <c r="J13" s="364"/>
      <c r="K13" s="364"/>
      <c r="L13" s="361"/>
      <c r="N13" s="378"/>
      <c r="O13" s="393"/>
      <c r="P13" s="393" t="s">
        <v>180</v>
      </c>
      <c r="Q13" s="393"/>
      <c r="R13" s="379"/>
      <c r="S13" s="380"/>
      <c r="V13" t="s">
        <v>147</v>
      </c>
    </row>
    <row r="14" spans="1:22" ht="21" customHeight="1" thickTop="1" thickBot="1" x14ac:dyDescent="0.8">
      <c r="A14" s="238">
        <v>12</v>
      </c>
      <c r="B14" s="32">
        <v>40874</v>
      </c>
      <c r="C14" s="33" t="s">
        <v>10</v>
      </c>
      <c r="D14" s="26" t="s">
        <v>32</v>
      </c>
      <c r="E14" s="239" t="s">
        <v>33</v>
      </c>
      <c r="F14" s="119"/>
      <c r="G14" s="399"/>
      <c r="H14" s="374" t="s">
        <v>175</v>
      </c>
      <c r="I14" s="375"/>
      <c r="J14" s="375"/>
      <c r="K14" s="375"/>
      <c r="L14" s="376"/>
      <c r="N14" s="378"/>
      <c r="O14" s="393"/>
      <c r="P14" s="393"/>
      <c r="Q14" s="393" t="s">
        <v>181</v>
      </c>
      <c r="R14" s="379"/>
      <c r="S14" s="380"/>
      <c r="V14" t="s">
        <v>148</v>
      </c>
    </row>
    <row r="15" spans="1:22" ht="21" customHeight="1" thickTop="1" x14ac:dyDescent="0.75">
      <c r="A15" s="238">
        <v>13</v>
      </c>
      <c r="B15" s="32">
        <v>40875</v>
      </c>
      <c r="C15" s="33" t="s">
        <v>10</v>
      </c>
      <c r="D15" s="27" t="s">
        <v>34</v>
      </c>
      <c r="E15" s="239" t="s">
        <v>35</v>
      </c>
      <c r="F15" s="119"/>
      <c r="N15" s="378"/>
      <c r="O15" s="393"/>
      <c r="P15" s="393"/>
      <c r="Q15" s="393" t="s">
        <v>182</v>
      </c>
      <c r="R15" s="379"/>
      <c r="S15" s="380"/>
    </row>
    <row r="16" spans="1:22" ht="21" customHeight="1" x14ac:dyDescent="0.75">
      <c r="A16" s="238">
        <v>14</v>
      </c>
      <c r="B16" s="34">
        <v>40882</v>
      </c>
      <c r="C16" s="35" t="s">
        <v>10</v>
      </c>
      <c r="D16" s="28" t="s">
        <v>36</v>
      </c>
      <c r="E16" s="242" t="s">
        <v>37</v>
      </c>
      <c r="F16" s="120"/>
      <c r="N16" s="378"/>
      <c r="O16" s="393"/>
      <c r="P16" s="393"/>
      <c r="Q16" s="393" t="s">
        <v>183</v>
      </c>
      <c r="R16" s="379"/>
      <c r="S16" s="380"/>
    </row>
    <row r="17" spans="1:19" ht="21" customHeight="1" x14ac:dyDescent="0.75">
      <c r="A17" s="240">
        <v>15</v>
      </c>
      <c r="B17" s="54">
        <v>42056</v>
      </c>
      <c r="C17" s="55" t="s">
        <v>10</v>
      </c>
      <c r="D17" s="56" t="s">
        <v>38</v>
      </c>
      <c r="E17" s="243" t="s">
        <v>39</v>
      </c>
      <c r="F17" s="120"/>
      <c r="N17" s="378"/>
      <c r="O17" s="393"/>
      <c r="P17" s="393" t="s">
        <v>189</v>
      </c>
      <c r="Q17" s="393"/>
      <c r="R17" s="379"/>
      <c r="S17" s="380"/>
    </row>
    <row r="18" spans="1:19" ht="21" customHeight="1" x14ac:dyDescent="0.75">
      <c r="A18" s="236">
        <v>16</v>
      </c>
      <c r="B18" s="57">
        <v>42647</v>
      </c>
      <c r="C18" s="49" t="s">
        <v>10</v>
      </c>
      <c r="D18" s="25" t="s">
        <v>40</v>
      </c>
      <c r="E18" s="237" t="s">
        <v>41</v>
      </c>
      <c r="F18" s="119"/>
      <c r="N18" s="378"/>
      <c r="O18" s="393"/>
      <c r="P18" s="393" t="s">
        <v>190</v>
      </c>
      <c r="Q18" s="393"/>
      <c r="R18" s="379"/>
      <c r="S18" s="380"/>
    </row>
    <row r="19" spans="1:19" ht="21" customHeight="1" x14ac:dyDescent="0.75">
      <c r="A19" s="238">
        <v>17</v>
      </c>
      <c r="B19" s="36">
        <v>42648</v>
      </c>
      <c r="C19" s="33" t="s">
        <v>10</v>
      </c>
      <c r="D19" s="26" t="s">
        <v>42</v>
      </c>
      <c r="E19" s="239" t="s">
        <v>43</v>
      </c>
      <c r="F19" s="119"/>
      <c r="N19" s="378"/>
      <c r="O19" s="393"/>
      <c r="P19" s="393" t="s">
        <v>191</v>
      </c>
      <c r="Q19" s="393"/>
      <c r="R19" s="379"/>
      <c r="S19" s="380"/>
    </row>
    <row r="20" spans="1:19" ht="21" customHeight="1" x14ac:dyDescent="0.75">
      <c r="A20" s="238">
        <v>18</v>
      </c>
      <c r="B20" s="36">
        <v>42649</v>
      </c>
      <c r="C20" s="33" t="s">
        <v>10</v>
      </c>
      <c r="D20" s="26" t="s">
        <v>44</v>
      </c>
      <c r="E20" s="239" t="s">
        <v>45</v>
      </c>
      <c r="F20" s="119"/>
      <c r="N20" s="378"/>
      <c r="O20" s="393"/>
      <c r="P20" s="393" t="s">
        <v>192</v>
      </c>
      <c r="Q20" s="393"/>
      <c r="R20" s="379"/>
      <c r="S20" s="380"/>
    </row>
    <row r="21" spans="1:19" ht="21" customHeight="1" thickBot="1" x14ac:dyDescent="0.8">
      <c r="A21" s="238">
        <v>19</v>
      </c>
      <c r="B21" s="36">
        <v>42650</v>
      </c>
      <c r="C21" s="33" t="s">
        <v>10</v>
      </c>
      <c r="D21" s="26" t="s">
        <v>46</v>
      </c>
      <c r="E21" s="239" t="s">
        <v>47</v>
      </c>
      <c r="F21" s="119"/>
      <c r="N21" s="381"/>
      <c r="O21" s="394" t="s">
        <v>198</v>
      </c>
      <c r="P21" s="394"/>
      <c r="Q21" s="394"/>
      <c r="R21" s="382"/>
      <c r="S21" s="383"/>
    </row>
    <row r="22" spans="1:19" ht="21" customHeight="1" thickTop="1" x14ac:dyDescent="0.75">
      <c r="A22" s="240">
        <v>20</v>
      </c>
      <c r="B22" s="58">
        <v>40640</v>
      </c>
      <c r="C22" s="53" t="s">
        <v>48</v>
      </c>
      <c r="D22" s="29" t="s">
        <v>49</v>
      </c>
      <c r="E22" s="241" t="s">
        <v>50</v>
      </c>
      <c r="F22" s="119"/>
    </row>
    <row r="23" spans="1:19" ht="21" customHeight="1" x14ac:dyDescent="0.75">
      <c r="A23" s="236">
        <v>21</v>
      </c>
      <c r="B23" s="48">
        <v>40749</v>
      </c>
      <c r="C23" s="49" t="s">
        <v>48</v>
      </c>
      <c r="D23" s="25" t="s">
        <v>11</v>
      </c>
      <c r="E23" s="237" t="s">
        <v>12</v>
      </c>
      <c r="F23" s="119"/>
    </row>
    <row r="24" spans="1:19" ht="21" customHeight="1" x14ac:dyDescent="0.75">
      <c r="A24" s="238">
        <v>22</v>
      </c>
      <c r="B24" s="32">
        <v>40760</v>
      </c>
      <c r="C24" s="37" t="s">
        <v>48</v>
      </c>
      <c r="D24" s="26" t="s">
        <v>13</v>
      </c>
      <c r="E24" s="239" t="s">
        <v>14</v>
      </c>
      <c r="F24" s="119"/>
    </row>
    <row r="25" spans="1:19" ht="21" customHeight="1" x14ac:dyDescent="0.75">
      <c r="A25" s="238">
        <v>23</v>
      </c>
      <c r="B25" s="32">
        <v>40794</v>
      </c>
      <c r="C25" s="33" t="s">
        <v>48</v>
      </c>
      <c r="D25" s="26" t="s">
        <v>8</v>
      </c>
      <c r="E25" s="239" t="s">
        <v>15</v>
      </c>
      <c r="F25" s="119"/>
    </row>
    <row r="26" spans="1:19" ht="21" customHeight="1" x14ac:dyDescent="0.75">
      <c r="A26" s="238">
        <v>24</v>
      </c>
      <c r="B26" s="32">
        <v>40827</v>
      </c>
      <c r="C26" s="33" t="s">
        <v>48</v>
      </c>
      <c r="D26" s="26" t="s">
        <v>16</v>
      </c>
      <c r="E26" s="239" t="s">
        <v>17</v>
      </c>
      <c r="F26" s="119"/>
    </row>
    <row r="27" spans="1:19" ht="21" customHeight="1" x14ac:dyDescent="0.75">
      <c r="A27" s="240">
        <v>25</v>
      </c>
      <c r="B27" s="52">
        <v>40832</v>
      </c>
      <c r="C27" s="53" t="s">
        <v>48</v>
      </c>
      <c r="D27" s="29" t="s">
        <v>18</v>
      </c>
      <c r="E27" s="241" t="s">
        <v>19</v>
      </c>
      <c r="F27" s="119"/>
    </row>
    <row r="28" spans="1:19" ht="21" customHeight="1" x14ac:dyDescent="0.75">
      <c r="A28" s="236">
        <v>26</v>
      </c>
      <c r="B28" s="48">
        <v>40839</v>
      </c>
      <c r="C28" s="59" t="s">
        <v>48</v>
      </c>
      <c r="D28" s="25" t="s">
        <v>11</v>
      </c>
      <c r="E28" s="237" t="s">
        <v>12</v>
      </c>
      <c r="F28" s="119"/>
    </row>
    <row r="29" spans="1:19" ht="21" customHeight="1" x14ac:dyDescent="0.75">
      <c r="A29" s="238">
        <v>27</v>
      </c>
      <c r="B29" s="32">
        <v>40840</v>
      </c>
      <c r="C29" s="37" t="s">
        <v>48</v>
      </c>
      <c r="D29" s="26" t="s">
        <v>13</v>
      </c>
      <c r="E29" s="239" t="s">
        <v>14</v>
      </c>
      <c r="F29" s="119"/>
    </row>
    <row r="30" spans="1:19" ht="21" customHeight="1" x14ac:dyDescent="0.75">
      <c r="A30" s="238">
        <v>28</v>
      </c>
      <c r="B30" s="32">
        <v>40889</v>
      </c>
      <c r="C30" s="37" t="s">
        <v>48</v>
      </c>
      <c r="D30" s="26" t="s">
        <v>8</v>
      </c>
      <c r="E30" s="239" t="s">
        <v>15</v>
      </c>
      <c r="F30" s="119"/>
    </row>
    <row r="31" spans="1:19" ht="21" customHeight="1" x14ac:dyDescent="0.75">
      <c r="A31" s="238">
        <v>29</v>
      </c>
      <c r="B31" s="32">
        <v>40892</v>
      </c>
      <c r="C31" s="37" t="s">
        <v>48</v>
      </c>
      <c r="D31" s="26" t="s">
        <v>16</v>
      </c>
      <c r="E31" s="239" t="s">
        <v>17</v>
      </c>
      <c r="F31" s="119"/>
    </row>
    <row r="32" spans="1:19" ht="21" customHeight="1" x14ac:dyDescent="0.75">
      <c r="A32" s="240">
        <v>30</v>
      </c>
      <c r="B32" s="52">
        <v>40895</v>
      </c>
      <c r="C32" s="53" t="s">
        <v>48</v>
      </c>
      <c r="D32" s="29" t="s">
        <v>18</v>
      </c>
      <c r="E32" s="241" t="s">
        <v>19</v>
      </c>
      <c r="F32" s="119"/>
    </row>
    <row r="33" spans="1:6" ht="21" customHeight="1" x14ac:dyDescent="0.75">
      <c r="A33" s="236">
        <v>31</v>
      </c>
      <c r="B33" s="48">
        <v>40896</v>
      </c>
      <c r="C33" s="49" t="s">
        <v>48</v>
      </c>
      <c r="D33" s="25" t="s">
        <v>11</v>
      </c>
      <c r="E33" s="237" t="s">
        <v>12</v>
      </c>
      <c r="F33" s="119"/>
    </row>
    <row r="34" spans="1:6" ht="21" customHeight="1" x14ac:dyDescent="0.75">
      <c r="A34" s="238">
        <v>32</v>
      </c>
      <c r="B34" s="32">
        <v>40898</v>
      </c>
      <c r="C34" s="33" t="s">
        <v>48</v>
      </c>
      <c r="D34" s="26" t="s">
        <v>13</v>
      </c>
      <c r="E34" s="239" t="s">
        <v>14</v>
      </c>
      <c r="F34" s="119"/>
    </row>
    <row r="35" spans="1:6" ht="21" customHeight="1" x14ac:dyDescent="0.75">
      <c r="A35" s="238">
        <v>33</v>
      </c>
      <c r="B35" s="34">
        <v>42652</v>
      </c>
      <c r="C35" s="35" t="s">
        <v>48</v>
      </c>
      <c r="D35" s="26" t="s">
        <v>8</v>
      </c>
      <c r="E35" s="239" t="s">
        <v>15</v>
      </c>
      <c r="F35" s="119"/>
    </row>
    <row r="36" spans="1:6" ht="21" customHeight="1" x14ac:dyDescent="0.75">
      <c r="A36" s="238">
        <v>34</v>
      </c>
      <c r="B36" s="38">
        <v>42653</v>
      </c>
      <c r="C36" s="35" t="s">
        <v>48</v>
      </c>
      <c r="D36" s="26" t="s">
        <v>16</v>
      </c>
      <c r="E36" s="239" t="s">
        <v>17</v>
      </c>
      <c r="F36" s="119"/>
    </row>
    <row r="37" spans="1:6" ht="21" customHeight="1" x14ac:dyDescent="0.75">
      <c r="A37" s="240">
        <v>35</v>
      </c>
      <c r="B37" s="60">
        <v>42654</v>
      </c>
      <c r="C37" s="55" t="s">
        <v>48</v>
      </c>
      <c r="D37" s="29" t="s">
        <v>18</v>
      </c>
      <c r="E37" s="241" t="s">
        <v>19</v>
      </c>
      <c r="F37" s="119"/>
    </row>
    <row r="38" spans="1:6" ht="21" customHeight="1" x14ac:dyDescent="0.75">
      <c r="A38" s="236">
        <v>36</v>
      </c>
      <c r="B38" s="61">
        <v>42655</v>
      </c>
      <c r="C38" s="62" t="s">
        <v>48</v>
      </c>
      <c r="D38" s="25" t="s">
        <v>11</v>
      </c>
      <c r="E38" s="237" t="s">
        <v>12</v>
      </c>
      <c r="F38" s="119"/>
    </row>
    <row r="39" spans="1:6" ht="21" customHeight="1" x14ac:dyDescent="0.75">
      <c r="A39" s="238">
        <v>37</v>
      </c>
      <c r="B39" s="38">
        <v>42656</v>
      </c>
      <c r="C39" s="35" t="s">
        <v>48</v>
      </c>
      <c r="D39" s="26" t="s">
        <v>13</v>
      </c>
      <c r="E39" s="239" t="s">
        <v>14</v>
      </c>
      <c r="F39" s="119"/>
    </row>
    <row r="40" spans="1:6" ht="21" customHeight="1" x14ac:dyDescent="0.75">
      <c r="A40" s="238">
        <v>38</v>
      </c>
      <c r="B40" s="38">
        <v>42657</v>
      </c>
      <c r="C40" s="35" t="s">
        <v>48</v>
      </c>
      <c r="D40" s="26" t="s">
        <v>8</v>
      </c>
      <c r="E40" s="239" t="s">
        <v>15</v>
      </c>
      <c r="F40" s="119"/>
    </row>
    <row r="41" spans="1:6" ht="21" customHeight="1" x14ac:dyDescent="0.75">
      <c r="A41" s="238">
        <v>39</v>
      </c>
      <c r="B41" s="38">
        <v>42658</v>
      </c>
      <c r="C41" s="35" t="s">
        <v>48</v>
      </c>
      <c r="D41" s="26" t="s">
        <v>16</v>
      </c>
      <c r="E41" s="239" t="s">
        <v>17</v>
      </c>
      <c r="F41" s="119"/>
    </row>
    <row r="42" spans="1:6" ht="21" customHeight="1" x14ac:dyDescent="0.75">
      <c r="A42" s="240">
        <v>40</v>
      </c>
      <c r="B42" s="58">
        <v>42659</v>
      </c>
      <c r="C42" s="53" t="s">
        <v>48</v>
      </c>
      <c r="D42" s="29" t="s">
        <v>18</v>
      </c>
      <c r="E42" s="241" t="s">
        <v>19</v>
      </c>
      <c r="F42" s="119"/>
    </row>
    <row r="43" spans="1:6" ht="21" customHeight="1" x14ac:dyDescent="0.75">
      <c r="A43" s="236">
        <v>41</v>
      </c>
      <c r="B43" s="61"/>
      <c r="C43" s="62"/>
      <c r="D43" s="25"/>
      <c r="E43" s="237"/>
      <c r="F43" s="119"/>
    </row>
    <row r="44" spans="1:6" ht="21" customHeight="1" x14ac:dyDescent="0.75">
      <c r="A44" s="238">
        <v>42</v>
      </c>
      <c r="B44" s="38"/>
      <c r="C44" s="35"/>
      <c r="D44" s="26"/>
      <c r="E44" s="239"/>
      <c r="F44" s="119"/>
    </row>
    <row r="45" spans="1:6" ht="21" customHeight="1" x14ac:dyDescent="0.75">
      <c r="A45" s="238">
        <v>43</v>
      </c>
      <c r="B45" s="38"/>
      <c r="C45" s="35"/>
      <c r="D45" s="26"/>
      <c r="E45" s="239"/>
      <c r="F45" s="119"/>
    </row>
    <row r="46" spans="1:6" ht="21" customHeight="1" x14ac:dyDescent="0.75">
      <c r="A46" s="238">
        <v>44</v>
      </c>
      <c r="B46" s="38"/>
      <c r="C46" s="35"/>
      <c r="D46" s="26"/>
      <c r="E46" s="239"/>
      <c r="F46" s="119"/>
    </row>
    <row r="47" spans="1:6" ht="21" customHeight="1" thickBot="1" x14ac:dyDescent="0.8">
      <c r="A47" s="244">
        <v>45</v>
      </c>
      <c r="B47" s="245"/>
      <c r="C47" s="246"/>
      <c r="D47" s="247"/>
      <c r="E47" s="248"/>
      <c r="F47" s="119"/>
    </row>
  </sheetData>
  <mergeCells count="18">
    <mergeCell ref="N11:S11"/>
    <mergeCell ref="A1:E1"/>
    <mergeCell ref="G1:L1"/>
    <mergeCell ref="N1:S1"/>
    <mergeCell ref="H13:L13"/>
    <mergeCell ref="H14:L14"/>
    <mergeCell ref="H8:L8"/>
    <mergeCell ref="H9:L9"/>
    <mergeCell ref="H10:L10"/>
    <mergeCell ref="H11:L11"/>
    <mergeCell ref="H12:I12"/>
    <mergeCell ref="K12:L12"/>
    <mergeCell ref="H3:I3"/>
    <mergeCell ref="K3:L3"/>
    <mergeCell ref="H4:L4"/>
    <mergeCell ref="H5:L5"/>
    <mergeCell ref="H6:L6"/>
    <mergeCell ref="H7:L7"/>
  </mergeCells>
  <dataValidations count="4">
    <dataValidation type="list" allowBlank="1" showInputMessage="1" showErrorMessage="1" sqref="H12:I12" xr:uid="{411D55D7-A97C-4A14-9658-A17574681412}">
      <formula1>$T$6:$T$11</formula1>
    </dataValidation>
    <dataValidation type="list" allowBlank="1" showInputMessage="1" showErrorMessage="1" sqref="H8:L8" xr:uid="{3DD2AAA7-B0C0-45AF-B924-C955E71FB39B}">
      <formula1>$U$6:$U$7</formula1>
    </dataValidation>
    <dataValidation type="list" allowBlank="1" showInputMessage="1" showErrorMessage="1" sqref="H4:L4" xr:uid="{9426E395-6F92-4717-857F-27A30AF727F5}">
      <formula1>$V$6:$V$15</formula1>
    </dataValidation>
    <dataValidation type="list" allowBlank="1" showInputMessage="1" showErrorMessage="1" sqref="H11:L11" xr:uid="{D645208D-4FDF-4B34-8026-12E300A9A768}">
      <formula1>$U$8:$U$9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2195-A3D9-44FE-A08E-7840F24A34EC}">
  <sheetPr codeName="Sheet3"/>
  <dimension ref="A1:AG56"/>
  <sheetViews>
    <sheetView topLeftCell="A13" zoomScaleNormal="100" zoomScaleSheetLayoutView="85" workbookViewId="0">
      <selection activeCell="AG25" sqref="AG25"/>
    </sheetView>
  </sheetViews>
  <sheetFormatPr defaultColWidth="8.19921875" defaultRowHeight="15.6" x14ac:dyDescent="0.45"/>
  <cols>
    <col min="1" max="1" width="1" style="83" customWidth="1"/>
    <col min="2" max="2" width="7.59765625" style="83" customWidth="1"/>
    <col min="3" max="24" width="3.5" style="83" customWidth="1"/>
    <col min="25" max="35" width="3.19921875" style="83" customWidth="1"/>
    <col min="36" max="16384" width="8.19921875" style="83"/>
  </cols>
  <sheetData>
    <row r="1" spans="1:25" ht="18" customHeight="1" x14ac:dyDescent="0.45">
      <c r="U1" s="259" t="s">
        <v>102</v>
      </c>
      <c r="V1" s="259"/>
      <c r="W1" s="259"/>
      <c r="X1" s="98" t="str">
        <f>IF(คำอธิบาย!H11="ม.ต้น","ต",((IF(คำอธิบาย!H11="ม.ปลาย","ป", ""))))</f>
        <v>ป</v>
      </c>
    </row>
    <row r="2" spans="1:25" ht="6" customHeight="1" x14ac:dyDescent="0.55000000000000004">
      <c r="R2" s="84"/>
      <c r="S2" s="84"/>
    </row>
    <row r="3" spans="1:25" ht="15.75" customHeight="1" x14ac:dyDescent="0.5500000000000000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5" ht="20.100000000000001" customHeight="1" x14ac:dyDescent="0.5500000000000000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5" ht="13.8" customHeight="1" x14ac:dyDescent="0.5500000000000000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5" ht="6" customHeight="1" x14ac:dyDescent="0.5500000000000000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5" ht="24" customHeight="1" x14ac:dyDescent="0.55000000000000004">
      <c r="A7" s="85"/>
      <c r="B7" s="260" t="s">
        <v>103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</row>
    <row r="8" spans="1:25" ht="24" customHeight="1" x14ac:dyDescent="0.55000000000000004">
      <c r="A8" s="85"/>
      <c r="B8" s="260" t="s">
        <v>104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</row>
    <row r="9" spans="1:25" ht="24" customHeight="1" x14ac:dyDescent="0.55000000000000004">
      <c r="A9" s="85"/>
      <c r="B9" s="260" t="s">
        <v>105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</row>
    <row r="10" spans="1:25" ht="19.2" customHeight="1" x14ac:dyDescent="0.55000000000000004">
      <c r="A10" s="85"/>
      <c r="C10" s="86"/>
      <c r="E10" s="86" t="s">
        <v>106</v>
      </c>
      <c r="F10" s="86"/>
      <c r="G10" s="86"/>
      <c r="H10" s="86"/>
      <c r="I10" s="86"/>
      <c r="J10" s="86"/>
      <c r="K10" s="261" t="str">
        <f>คำอธิบาย!H4</f>
        <v>วิทยาศาสตร์และเทคโนโลยี</v>
      </c>
      <c r="L10" s="261"/>
      <c r="M10" s="261"/>
      <c r="N10" s="261"/>
      <c r="O10" s="261"/>
      <c r="P10" s="261"/>
      <c r="Q10" s="261"/>
      <c r="R10" s="261"/>
      <c r="S10" s="261"/>
      <c r="T10" s="261"/>
    </row>
    <row r="11" spans="1:25" s="159" customFormat="1" ht="10.199999999999999" customHeight="1" thickBot="1" x14ac:dyDescent="0.6">
      <c r="A11" s="158"/>
      <c r="C11" s="156"/>
      <c r="D11" s="156"/>
      <c r="E11" s="156"/>
      <c r="F11" s="156"/>
      <c r="G11" s="156"/>
      <c r="H11" s="156"/>
      <c r="I11" s="156"/>
      <c r="J11" s="156"/>
      <c r="K11" s="160"/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5" s="159" customFormat="1" ht="19.2" customHeight="1" thickBot="1" x14ac:dyDescent="0.6">
      <c r="A12" s="158"/>
      <c r="B12" s="155"/>
      <c r="C12" s="155"/>
      <c r="D12" s="155"/>
      <c r="H12" s="172" t="str">
        <f>IF(คำอธิบาย!H8="พื้นฐาน", "X", "")</f>
        <v>X</v>
      </c>
      <c r="I12" s="161" t="s">
        <v>107</v>
      </c>
      <c r="K12" s="161"/>
      <c r="L12" s="161"/>
      <c r="M12" s="161"/>
      <c r="N12" s="161"/>
      <c r="O12" s="182"/>
      <c r="P12" s="161" t="s">
        <v>108</v>
      </c>
      <c r="R12" s="161"/>
      <c r="S12" s="161"/>
      <c r="T12" s="161"/>
      <c r="U12" s="161"/>
      <c r="V12" s="161"/>
      <c r="W12" s="161"/>
    </row>
    <row r="13" spans="1:25" s="159" customFormat="1" ht="7.8" customHeight="1" x14ac:dyDescent="0.55000000000000004">
      <c r="A13" s="158"/>
      <c r="B13" s="155"/>
      <c r="C13" s="155"/>
      <c r="D13" s="155"/>
      <c r="H13" s="180"/>
      <c r="I13" s="161"/>
      <c r="K13" s="161"/>
      <c r="L13" s="161"/>
      <c r="M13" s="161"/>
      <c r="N13" s="161"/>
      <c r="O13" s="181"/>
      <c r="P13" s="161"/>
      <c r="R13" s="161"/>
      <c r="S13" s="161"/>
      <c r="T13" s="161"/>
      <c r="U13" s="161"/>
      <c r="V13" s="161"/>
      <c r="W13" s="161"/>
    </row>
    <row r="14" spans="1:25" s="168" customFormat="1" ht="19.2" customHeight="1" x14ac:dyDescent="0.25">
      <c r="A14" s="167"/>
      <c r="C14" s="162" t="s">
        <v>97</v>
      </c>
      <c r="D14" s="163"/>
      <c r="G14" s="257">
        <f>คำอธิบาย!H12</f>
        <v>6</v>
      </c>
      <c r="H14" s="257"/>
      <c r="I14" s="264" t="s">
        <v>5</v>
      </c>
      <c r="J14" s="264"/>
      <c r="K14" s="263" t="str">
        <f>คำอธิบาย!K12</f>
        <v>3</v>
      </c>
      <c r="L14" s="263"/>
      <c r="M14" s="166"/>
      <c r="O14" s="164" t="s">
        <v>82</v>
      </c>
      <c r="P14" s="251">
        <f>คำอธิบาย!H3</f>
        <v>1</v>
      </c>
      <c r="Q14" s="251"/>
      <c r="R14" s="165"/>
      <c r="S14" s="167"/>
      <c r="T14" s="164" t="s">
        <v>83</v>
      </c>
      <c r="U14" s="262">
        <f>คำอธิบาย!K3</f>
        <v>2566</v>
      </c>
      <c r="V14" s="262"/>
      <c r="W14" s="262"/>
    </row>
    <row r="15" spans="1:25" s="168" customFormat="1" ht="19.2" customHeight="1" x14ac:dyDescent="0.25">
      <c r="A15" s="167"/>
      <c r="C15" s="163" t="s">
        <v>88</v>
      </c>
      <c r="E15" s="257" t="str">
        <f>คำอธิบาย!H6</f>
        <v>ว30230</v>
      </c>
      <c r="F15" s="257"/>
      <c r="G15" s="257"/>
      <c r="H15" s="169"/>
      <c r="I15" s="169"/>
      <c r="J15" s="164" t="s">
        <v>109</v>
      </c>
      <c r="K15" s="255" t="str">
        <f>คำอธิบาย!H7</f>
        <v>เคมี 5</v>
      </c>
      <c r="L15" s="255"/>
      <c r="M15" s="255"/>
      <c r="N15" s="255"/>
      <c r="O15" s="255"/>
      <c r="P15" s="255"/>
      <c r="Q15" s="255"/>
      <c r="R15" s="255"/>
      <c r="S15" s="163"/>
      <c r="T15" s="164" t="s">
        <v>2</v>
      </c>
      <c r="U15" s="256">
        <f>คำอธิบาย!H9</f>
        <v>1.5</v>
      </c>
      <c r="V15" s="256"/>
      <c r="W15" s="256"/>
    </row>
    <row r="16" spans="1:25" s="168" customFormat="1" ht="19.2" customHeight="1" x14ac:dyDescent="0.25">
      <c r="A16" s="167"/>
      <c r="C16" s="163" t="s">
        <v>110</v>
      </c>
      <c r="E16" s="258">
        <f>U15*2</f>
        <v>3</v>
      </c>
      <c r="F16" s="258"/>
      <c r="G16" s="258"/>
      <c r="H16" s="163" t="s">
        <v>111</v>
      </c>
      <c r="I16" s="163"/>
      <c r="J16" s="163"/>
      <c r="K16" s="163"/>
      <c r="L16" s="163"/>
      <c r="M16" s="162" t="s">
        <v>112</v>
      </c>
      <c r="N16" s="164"/>
      <c r="P16" s="161"/>
      <c r="Q16" s="161"/>
      <c r="R16" s="161"/>
      <c r="S16" s="257">
        <f>U15*40</f>
        <v>60</v>
      </c>
      <c r="T16" s="257"/>
      <c r="U16" s="163" t="s">
        <v>113</v>
      </c>
      <c r="V16" s="163"/>
      <c r="W16" s="163"/>
      <c r="X16" s="163"/>
      <c r="Y16" s="163"/>
    </row>
    <row r="17" spans="1:33" ht="6" customHeight="1" x14ac:dyDescent="0.55000000000000004">
      <c r="A17" s="85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85"/>
    </row>
    <row r="18" spans="1:33" ht="21" customHeight="1" x14ac:dyDescent="0.55000000000000004">
      <c r="A18" s="85"/>
      <c r="B18" s="87"/>
      <c r="C18" s="87"/>
      <c r="D18" s="87"/>
      <c r="E18" s="87"/>
      <c r="F18" s="87"/>
      <c r="G18" s="87"/>
      <c r="J18" s="87"/>
      <c r="K18" s="87"/>
      <c r="M18" s="87"/>
      <c r="N18" s="87"/>
      <c r="O18" s="88" t="s">
        <v>114</v>
      </c>
      <c r="P18" s="250" t="str">
        <f>คำอธิบาย!H10</f>
        <v>70:30</v>
      </c>
      <c r="Q18" s="251"/>
      <c r="R18" s="251"/>
      <c r="S18" s="251"/>
    </row>
    <row r="19" spans="1:33" ht="18.600000000000001" customHeight="1" x14ac:dyDescent="0.55000000000000004">
      <c r="A19" s="85"/>
      <c r="C19" s="87"/>
      <c r="D19" s="87"/>
      <c r="F19" s="87"/>
      <c r="G19" s="87"/>
      <c r="H19" s="89" t="s">
        <v>115</v>
      </c>
      <c r="I19" s="89"/>
      <c r="J19" s="86"/>
      <c r="K19" s="86"/>
      <c r="L19" s="255" t="str">
        <f>คำอธิบาย!H5</f>
        <v>ครูเอกพนธ์  กลับใจ</v>
      </c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</row>
    <row r="20" spans="1:33" ht="18.600000000000001" customHeight="1" x14ac:dyDescent="0.55000000000000004">
      <c r="A20" s="85"/>
      <c r="C20" s="90"/>
      <c r="D20" s="90"/>
      <c r="F20" s="90"/>
      <c r="G20" s="90"/>
      <c r="H20" s="89" t="s">
        <v>116</v>
      </c>
      <c r="I20" s="89"/>
      <c r="J20" s="90"/>
      <c r="K20" s="90"/>
      <c r="L20" s="255" t="str">
        <f>IF(คำอธิบาย!H13="", "",(คำอธิบาย!H13))</f>
        <v>ครูนัยนชนก  เกียรติกุลพงศ์</v>
      </c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91"/>
      <c r="Y20" s="91"/>
      <c r="Z20" s="90"/>
      <c r="AD20" s="92" t="s">
        <v>117</v>
      </c>
    </row>
    <row r="21" spans="1:33" ht="18.600000000000001" customHeight="1" x14ac:dyDescent="0.55000000000000004">
      <c r="A21" s="85"/>
      <c r="B21" s="93"/>
      <c r="C21" s="90"/>
      <c r="D21" s="90"/>
      <c r="E21" s="90"/>
      <c r="F21" s="90"/>
      <c r="G21" s="90"/>
      <c r="H21" s="90"/>
      <c r="I21" s="90"/>
      <c r="J21" s="90"/>
      <c r="K21" s="90"/>
      <c r="L21" s="255" t="str">
        <f>IF(คำอธิบาย!H14="", "",(คำอธิบาย!H14))</f>
        <v>ครูณัฐภัทร เปลี่ยนชื่น</v>
      </c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  <row r="22" spans="1:33" ht="8.4" customHeight="1" thickBot="1" x14ac:dyDescent="0.6">
      <c r="A22" s="8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85"/>
    </row>
    <row r="23" spans="1:33" ht="18.600000000000001" customHeight="1" x14ac:dyDescent="0.55000000000000004">
      <c r="A23" s="85"/>
      <c r="B23" s="268" t="s">
        <v>119</v>
      </c>
      <c r="C23" s="266" t="s">
        <v>162</v>
      </c>
      <c r="D23" s="266"/>
      <c r="E23" s="266"/>
      <c r="F23" s="266"/>
      <c r="G23" s="266"/>
      <c r="H23" s="266"/>
      <c r="I23" s="266"/>
      <c r="J23" s="266"/>
      <c r="K23" s="266"/>
      <c r="L23" s="267"/>
      <c r="M23" s="271" t="s">
        <v>118</v>
      </c>
      <c r="N23" s="272"/>
      <c r="O23" s="272"/>
      <c r="P23" s="273"/>
      <c r="Q23" s="277" t="s">
        <v>158</v>
      </c>
      <c r="R23" s="278"/>
      <c r="S23" s="278"/>
      <c r="T23" s="279"/>
      <c r="U23" s="271" t="s">
        <v>159</v>
      </c>
      <c r="V23" s="272"/>
      <c r="W23" s="272"/>
      <c r="X23" s="273"/>
    </row>
    <row r="24" spans="1:33" ht="18.600000000000001" customHeight="1" x14ac:dyDescent="0.55000000000000004">
      <c r="A24" s="85"/>
      <c r="B24" s="269"/>
      <c r="C24" s="289" t="s">
        <v>120</v>
      </c>
      <c r="D24" s="289"/>
      <c r="E24" s="289"/>
      <c r="F24" s="289"/>
      <c r="G24" s="289"/>
      <c r="H24" s="289"/>
      <c r="I24" s="290"/>
      <c r="J24" s="283" t="s">
        <v>121</v>
      </c>
      <c r="K24" s="284"/>
      <c r="L24" s="285"/>
      <c r="M24" s="274"/>
      <c r="N24" s="275"/>
      <c r="O24" s="275"/>
      <c r="P24" s="276"/>
      <c r="Q24" s="280"/>
      <c r="R24" s="281"/>
      <c r="S24" s="281"/>
      <c r="T24" s="282"/>
      <c r="U24" s="274"/>
      <c r="V24" s="275"/>
      <c r="W24" s="275"/>
      <c r="X24" s="276"/>
    </row>
    <row r="25" spans="1:33" ht="18.600000000000001" customHeight="1" x14ac:dyDescent="0.55000000000000004">
      <c r="A25" s="85"/>
      <c r="B25" s="269"/>
      <c r="C25" s="275"/>
      <c r="D25" s="275"/>
      <c r="E25" s="275"/>
      <c r="F25" s="275"/>
      <c r="G25" s="275"/>
      <c r="H25" s="275"/>
      <c r="I25" s="291"/>
      <c r="J25" s="286"/>
      <c r="K25" s="287"/>
      <c r="L25" s="288"/>
      <c r="M25" s="184" t="s">
        <v>151</v>
      </c>
      <c r="N25" s="94" t="s">
        <v>152</v>
      </c>
      <c r="O25" s="157" t="s">
        <v>153</v>
      </c>
      <c r="P25" s="185" t="s">
        <v>154</v>
      </c>
      <c r="Q25" s="184" t="s">
        <v>151</v>
      </c>
      <c r="R25" s="94" t="s">
        <v>152</v>
      </c>
      <c r="S25" s="157" t="s">
        <v>153</v>
      </c>
      <c r="T25" s="185" t="s">
        <v>154</v>
      </c>
      <c r="U25" s="184" t="s">
        <v>151</v>
      </c>
      <c r="V25" s="94" t="s">
        <v>152</v>
      </c>
      <c r="W25" s="157" t="s">
        <v>160</v>
      </c>
      <c r="X25" s="189" t="s">
        <v>161</v>
      </c>
    </row>
    <row r="26" spans="1:33" ht="18.600000000000001" customHeight="1" x14ac:dyDescent="0.55000000000000004">
      <c r="A26" s="85"/>
      <c r="B26" s="270"/>
      <c r="C26" s="190">
        <v>4</v>
      </c>
      <c r="D26" s="170" t="s">
        <v>122</v>
      </c>
      <c r="E26" s="170">
        <v>3</v>
      </c>
      <c r="F26" s="170" t="s">
        <v>123</v>
      </c>
      <c r="G26" s="170">
        <v>2</v>
      </c>
      <c r="H26" s="170" t="s">
        <v>124</v>
      </c>
      <c r="I26" s="170">
        <v>1</v>
      </c>
      <c r="J26" s="170">
        <v>0</v>
      </c>
      <c r="K26" s="170" t="s">
        <v>125</v>
      </c>
      <c r="L26" s="183" t="s">
        <v>126</v>
      </c>
      <c r="M26" s="186" t="s">
        <v>98</v>
      </c>
      <c r="N26" s="171" t="s">
        <v>155</v>
      </c>
      <c r="O26" s="171" t="s">
        <v>156</v>
      </c>
      <c r="P26" s="187" t="s">
        <v>157</v>
      </c>
      <c r="Q26" s="186" t="s">
        <v>98</v>
      </c>
      <c r="R26" s="171" t="s">
        <v>155</v>
      </c>
      <c r="S26" s="171" t="s">
        <v>156</v>
      </c>
      <c r="T26" s="187" t="s">
        <v>157</v>
      </c>
      <c r="U26" s="186" t="s">
        <v>98</v>
      </c>
      <c r="V26" s="171" t="s">
        <v>155</v>
      </c>
      <c r="W26" s="171" t="s">
        <v>156</v>
      </c>
      <c r="X26" s="187" t="s">
        <v>157</v>
      </c>
      <c r="AG26" s="92"/>
    </row>
    <row r="27" spans="1:33" ht="21.6" customHeight="1" thickBot="1" x14ac:dyDescent="0.65">
      <c r="A27" s="85"/>
      <c r="B27" s="192">
        <f>SUM(C27:L27)</f>
        <v>40</v>
      </c>
      <c r="C27" s="191">
        <f>'print3-ผลสัมฤทธิ์'!C54</f>
        <v>0</v>
      </c>
      <c r="D27" s="108">
        <f>'print3-ผลสัมฤทธิ์'!C55</f>
        <v>0</v>
      </c>
      <c r="E27" s="108">
        <f>'print3-ผลสัมฤทธิ์'!C56</f>
        <v>0</v>
      </c>
      <c r="F27" s="108">
        <f>'print3-ผลสัมฤทธิ์'!C57</f>
        <v>0</v>
      </c>
      <c r="G27" s="108">
        <f>'print3-ผลสัมฤทธิ์'!C58</f>
        <v>0</v>
      </c>
      <c r="H27" s="108">
        <f>'print3-ผลสัมฤทธิ์'!C59</f>
        <v>0</v>
      </c>
      <c r="I27" s="108">
        <f>'print3-ผลสัมฤทธิ์'!C60</f>
        <v>1</v>
      </c>
      <c r="J27" s="108">
        <f>'print3-ผลสัมฤทธิ์'!C61</f>
        <v>39</v>
      </c>
      <c r="K27" s="108">
        <f>'print3-ผลสัมฤทธิ์'!C62</f>
        <v>0</v>
      </c>
      <c r="L27" s="109">
        <f>'print3-ผลสัมฤทธิ์'!C63</f>
        <v>0</v>
      </c>
      <c r="M27" s="196">
        <f>'print4-คุณ'!AN6</f>
        <v>0</v>
      </c>
      <c r="N27" s="197">
        <f>'print4-คุณ'!AN7</f>
        <v>0</v>
      </c>
      <c r="O27" s="108">
        <f>'print4-คุณ'!AN8</f>
        <v>0</v>
      </c>
      <c r="P27" s="109">
        <f>'print4-คุณ'!AN9</f>
        <v>0</v>
      </c>
      <c r="Q27" s="188">
        <f>'print4-คุณ'!AN11</f>
        <v>0</v>
      </c>
      <c r="R27" s="108">
        <f>'print4-คุณ'!AN12</f>
        <v>0</v>
      </c>
      <c r="S27" s="108">
        <f>'print4-คุณ'!AN13</f>
        <v>0</v>
      </c>
      <c r="T27" s="109">
        <f>'print4-คุณ'!AN14</f>
        <v>0</v>
      </c>
      <c r="U27" s="188">
        <f>'print4-คุณ'!AN16</f>
        <v>0</v>
      </c>
      <c r="V27" s="108">
        <f>'print4-คุณ'!AN17</f>
        <v>0</v>
      </c>
      <c r="W27" s="108">
        <f>'print4-คุณ'!AN18</f>
        <v>0</v>
      </c>
      <c r="X27" s="109">
        <f>'print4-คุณ'!AN19</f>
        <v>40</v>
      </c>
    </row>
    <row r="28" spans="1:33" ht="8.25" customHeight="1" thickBot="1" x14ac:dyDescent="0.6">
      <c r="A28" s="85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85"/>
    </row>
    <row r="29" spans="1:33" ht="19.5" customHeight="1" x14ac:dyDescent="0.55000000000000004">
      <c r="A29" s="85"/>
      <c r="B29" s="174"/>
      <c r="C29" s="292" t="s">
        <v>127</v>
      </c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175"/>
      <c r="W29" s="175"/>
      <c r="X29" s="176"/>
    </row>
    <row r="30" spans="1:33" ht="6" customHeight="1" x14ac:dyDescent="0.55000000000000004">
      <c r="A30" s="85"/>
      <c r="B30" s="99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5"/>
      <c r="X30" s="100"/>
    </row>
    <row r="31" spans="1:33" ht="21" customHeight="1" x14ac:dyDescent="0.6">
      <c r="A31" s="101"/>
      <c r="B31" s="102"/>
      <c r="C31" s="117"/>
      <c r="D31" s="117" t="s">
        <v>128</v>
      </c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103" t="s">
        <v>115</v>
      </c>
      <c r="R31" s="154"/>
      <c r="T31" s="104"/>
      <c r="U31" s="104"/>
      <c r="V31" s="104"/>
      <c r="W31" s="104"/>
      <c r="X31" s="100"/>
    </row>
    <row r="32" spans="1:33" ht="21" customHeight="1" x14ac:dyDescent="0.6">
      <c r="A32" s="101"/>
      <c r="B32" s="102"/>
      <c r="C32" s="117"/>
      <c r="D32" s="117" t="s">
        <v>128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117" t="s">
        <v>129</v>
      </c>
      <c r="R32" s="154"/>
      <c r="T32" s="104"/>
      <c r="U32" s="104"/>
      <c r="V32" s="104"/>
      <c r="W32" s="104"/>
      <c r="X32" s="100"/>
    </row>
    <row r="33" spans="1:26" ht="21" customHeight="1" x14ac:dyDescent="0.6">
      <c r="A33" s="101"/>
      <c r="B33" s="102"/>
      <c r="C33" s="117"/>
      <c r="D33" s="117" t="s">
        <v>128</v>
      </c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117" t="s">
        <v>130</v>
      </c>
      <c r="R33" s="154"/>
      <c r="T33" s="104"/>
      <c r="U33" s="104"/>
      <c r="V33" s="104"/>
      <c r="W33" s="104"/>
      <c r="X33" s="100"/>
    </row>
    <row r="34" spans="1:26" ht="10.8" customHeight="1" x14ac:dyDescent="0.6">
      <c r="A34" s="101"/>
      <c r="B34" s="110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1"/>
      <c r="T34" s="104"/>
      <c r="U34" s="104"/>
      <c r="V34" s="104"/>
      <c r="W34" s="104"/>
      <c r="X34" s="100"/>
    </row>
    <row r="35" spans="1:26" ht="18" customHeight="1" x14ac:dyDescent="0.6">
      <c r="A35" s="101"/>
      <c r="B35" s="177"/>
      <c r="C35" s="254" t="s">
        <v>131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86"/>
      <c r="W35" s="86"/>
      <c r="X35" s="178"/>
    </row>
    <row r="36" spans="1:26" ht="10.199999999999999" customHeight="1" x14ac:dyDescent="0.6">
      <c r="A36" s="101"/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1"/>
      <c r="T36" s="104"/>
      <c r="U36" s="104"/>
      <c r="V36" s="104"/>
      <c r="W36" s="104"/>
      <c r="X36" s="100"/>
    </row>
    <row r="37" spans="1:26" ht="18" customHeight="1" x14ac:dyDescent="0.6">
      <c r="A37" s="101"/>
      <c r="B37" s="102"/>
      <c r="C37" s="117"/>
      <c r="D37" s="117" t="s">
        <v>128</v>
      </c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117" t="s">
        <v>132</v>
      </c>
      <c r="R37" s="154"/>
      <c r="T37" s="104"/>
      <c r="U37" s="104"/>
      <c r="V37" s="104"/>
      <c r="W37" s="104"/>
      <c r="X37" s="100"/>
    </row>
    <row r="38" spans="1:26" ht="8.4" customHeight="1" x14ac:dyDescent="0.6">
      <c r="A38" s="101"/>
      <c r="B38" s="102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01"/>
      <c r="T38" s="104"/>
      <c r="U38" s="104"/>
      <c r="V38" s="104"/>
      <c r="W38" s="104"/>
      <c r="X38" s="100"/>
    </row>
    <row r="39" spans="1:26" ht="18" customHeight="1" x14ac:dyDescent="0.6">
      <c r="A39" s="101"/>
      <c r="B39" s="102" t="s">
        <v>133</v>
      </c>
      <c r="C39" s="117"/>
      <c r="D39" s="117"/>
      <c r="E39" s="117"/>
      <c r="F39" s="117"/>
      <c r="G39" s="117"/>
      <c r="H39" s="179" t="s">
        <v>134</v>
      </c>
      <c r="I39" s="117" t="s">
        <v>135</v>
      </c>
      <c r="M39" s="179" t="s">
        <v>134</v>
      </c>
      <c r="N39" s="117" t="s">
        <v>136</v>
      </c>
      <c r="P39" s="117"/>
      <c r="Q39" s="117"/>
      <c r="R39" s="117"/>
      <c r="S39" s="101"/>
      <c r="T39" s="104"/>
      <c r="U39" s="104"/>
      <c r="V39" s="104"/>
      <c r="W39" s="104"/>
      <c r="X39" s="100"/>
    </row>
    <row r="40" spans="1:26" ht="15.6" customHeight="1" x14ac:dyDescent="0.6">
      <c r="A40" s="101"/>
      <c r="B40" s="102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01"/>
      <c r="T40" s="104"/>
      <c r="U40" s="104"/>
      <c r="V40" s="104"/>
      <c r="W40" s="104"/>
      <c r="X40" s="100"/>
    </row>
    <row r="41" spans="1:26" ht="18" customHeight="1" x14ac:dyDescent="0.6">
      <c r="A41" s="101"/>
      <c r="B41" s="102"/>
      <c r="C41" s="117"/>
      <c r="D41" s="117" t="s">
        <v>128</v>
      </c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117" t="s">
        <v>137</v>
      </c>
      <c r="R41" s="154"/>
      <c r="T41" s="104"/>
      <c r="U41" s="104"/>
      <c r="V41" s="104"/>
      <c r="W41" s="104"/>
      <c r="X41" s="100"/>
    </row>
    <row r="42" spans="1:26" ht="6" customHeight="1" x14ac:dyDescent="0.6">
      <c r="A42" s="101"/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04"/>
      <c r="T42" s="104"/>
      <c r="U42" s="104"/>
      <c r="V42" s="104"/>
      <c r="W42" s="104"/>
      <c r="X42" s="100"/>
    </row>
    <row r="43" spans="1:26" ht="24.75" customHeight="1" thickBot="1" x14ac:dyDescent="0.65">
      <c r="A43" s="101"/>
      <c r="B43" s="113"/>
      <c r="C43" s="114"/>
      <c r="D43" s="114"/>
      <c r="E43" s="114"/>
      <c r="F43" s="294" t="s">
        <v>138</v>
      </c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114"/>
      <c r="R43" s="114"/>
      <c r="S43" s="115"/>
      <c r="T43" s="115"/>
      <c r="U43" s="115"/>
      <c r="V43" s="115"/>
      <c r="W43" s="115"/>
      <c r="X43" s="116"/>
    </row>
    <row r="44" spans="1:26" ht="13.5" hidden="1" customHeight="1" thickBot="1" x14ac:dyDescent="0.65">
      <c r="A44" s="101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</row>
    <row r="45" spans="1:26" ht="10.8" customHeight="1" x14ac:dyDescent="0.6">
      <c r="A45" s="101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</row>
    <row r="46" spans="1:26" ht="20.399999999999999" customHeight="1" x14ac:dyDescent="0.6">
      <c r="A46" s="101"/>
      <c r="B46" s="104"/>
      <c r="C46" s="104"/>
      <c r="D46" s="104"/>
      <c r="E46" s="104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104" t="s">
        <v>139</v>
      </c>
      <c r="R46" s="173"/>
      <c r="T46" s="104"/>
      <c r="U46" s="104"/>
      <c r="V46" s="104"/>
      <c r="W46" s="104"/>
    </row>
    <row r="47" spans="1:26" ht="20.399999999999999" customHeight="1" x14ac:dyDescent="0.6">
      <c r="A47" s="101"/>
      <c r="C47" s="112"/>
      <c r="D47" s="112"/>
      <c r="E47" s="11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104" t="s">
        <v>140</v>
      </c>
      <c r="R47" s="173"/>
      <c r="T47" s="104"/>
      <c r="U47" s="104"/>
      <c r="V47" s="104"/>
      <c r="W47" s="104"/>
      <c r="Z47" s="112"/>
    </row>
    <row r="48" spans="1:26" ht="20.100000000000001" customHeight="1" x14ac:dyDescent="0.55000000000000004">
      <c r="A48" s="85"/>
      <c r="Y48" s="293"/>
      <c r="Z48" s="293"/>
    </row>
    <row r="49" spans="1:1" ht="6" customHeight="1" x14ac:dyDescent="0.55000000000000004">
      <c r="A49" s="85"/>
    </row>
    <row r="50" spans="1:1" ht="20.100000000000001" customHeight="1" x14ac:dyDescent="0.55000000000000004">
      <c r="A50" s="85"/>
    </row>
    <row r="51" spans="1:1" ht="9" customHeight="1" x14ac:dyDescent="0.55000000000000004">
      <c r="A51" s="85"/>
    </row>
    <row r="52" spans="1:1" ht="20.100000000000001" customHeight="1" x14ac:dyDescent="0.55000000000000004">
      <c r="A52" s="84"/>
    </row>
    <row r="53" spans="1:1" ht="9" customHeight="1" x14ac:dyDescent="0.55000000000000004">
      <c r="A53" s="84"/>
    </row>
    <row r="54" spans="1:1" ht="20.100000000000001" customHeight="1" x14ac:dyDescent="0.45"/>
    <row r="55" spans="1:1" ht="20.100000000000001" customHeight="1" x14ac:dyDescent="0.45"/>
    <row r="56" spans="1:1" ht="19.5" customHeight="1" x14ac:dyDescent="0.45"/>
  </sheetData>
  <mergeCells count="39">
    <mergeCell ref="J24:L25"/>
    <mergeCell ref="C24:I25"/>
    <mergeCell ref="C29:U29"/>
    <mergeCell ref="Y48:Z48"/>
    <mergeCell ref="F43:P43"/>
    <mergeCell ref="F46:P46"/>
    <mergeCell ref="F47:P47"/>
    <mergeCell ref="U1:W1"/>
    <mergeCell ref="B7:X7"/>
    <mergeCell ref="B8:X8"/>
    <mergeCell ref="K10:T10"/>
    <mergeCell ref="U14:W14"/>
    <mergeCell ref="P14:Q14"/>
    <mergeCell ref="B9:X9"/>
    <mergeCell ref="G14:H14"/>
    <mergeCell ref="K14:L14"/>
    <mergeCell ref="I14:J14"/>
    <mergeCell ref="B17:R17"/>
    <mergeCell ref="K15:R15"/>
    <mergeCell ref="U15:W15"/>
    <mergeCell ref="E15:G15"/>
    <mergeCell ref="S16:T16"/>
    <mergeCell ref="E16:G16"/>
    <mergeCell ref="P18:S18"/>
    <mergeCell ref="F41:P41"/>
    <mergeCell ref="F33:P33"/>
    <mergeCell ref="F32:P32"/>
    <mergeCell ref="F31:P31"/>
    <mergeCell ref="F37:P37"/>
    <mergeCell ref="C35:U35"/>
    <mergeCell ref="L19:W19"/>
    <mergeCell ref="L20:W20"/>
    <mergeCell ref="L21:W21"/>
    <mergeCell ref="B22:R22"/>
    <mergeCell ref="C23:L23"/>
    <mergeCell ref="B23:B26"/>
    <mergeCell ref="M23:P24"/>
    <mergeCell ref="Q23:T24"/>
    <mergeCell ref="U23:X24"/>
  </mergeCells>
  <printOptions horizontalCentered="1"/>
  <pageMargins left="0.49212598425196852" right="0.39370078740157483" top="0.59055118110236215" bottom="0.19685039370078741" header="0.31496062992125984" footer="0"/>
  <pageSetup paperSize="9" fitToHeight="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5D9B-7330-4F5B-AD19-04A25E878127}">
  <sheetPr codeName="Sheet4">
    <pageSetUpPr autoPageBreaks="0" fitToPage="1"/>
  </sheetPr>
  <dimension ref="A1:BC70"/>
  <sheetViews>
    <sheetView showGridLines="0" zoomScaleNormal="100" zoomScalePageLayoutView="90" workbookViewId="0">
      <pane ySplit="5" topLeftCell="A30" activePane="bottomLeft" state="frozen"/>
      <selection pane="bottomLeft" activeCell="G2" sqref="G2:O50"/>
    </sheetView>
  </sheetViews>
  <sheetFormatPr defaultColWidth="8" defaultRowHeight="15.6" x14ac:dyDescent="0.25"/>
  <cols>
    <col min="1" max="1" width="6.296875" style="5" customWidth="1"/>
    <col min="2" max="2" width="4" style="5" customWidth="1"/>
    <col min="3" max="3" width="6.59765625" style="5" customWidth="1"/>
    <col min="4" max="4" width="3.69921875" style="5" customWidth="1"/>
    <col min="5" max="5" width="9.59765625" style="5" customWidth="1"/>
    <col min="6" max="6" width="8.19921875" style="5" customWidth="1"/>
    <col min="7" max="15" width="5.5" style="4" customWidth="1"/>
    <col min="16" max="54" width="8" style="4"/>
    <col min="55" max="16384" width="8" style="5"/>
  </cols>
  <sheetData>
    <row r="1" spans="1:55" ht="30" customHeight="1" x14ac:dyDescent="0.25">
      <c r="A1" s="303" t="s">
        <v>54</v>
      </c>
      <c r="B1" s="303"/>
      <c r="C1" s="303"/>
      <c r="D1" s="303"/>
      <c r="E1" s="303"/>
      <c r="F1" s="303"/>
      <c r="R1" s="4">
        <f>B3*2</f>
        <v>3</v>
      </c>
    </row>
    <row r="2" spans="1:55" ht="26.4" customHeight="1" x14ac:dyDescent="0.25">
      <c r="A2" s="23" t="s">
        <v>0</v>
      </c>
      <c r="B2" s="304" t="s">
        <v>1</v>
      </c>
      <c r="C2" s="304"/>
      <c r="D2" s="304" t="s">
        <v>65</v>
      </c>
      <c r="E2" s="304"/>
      <c r="F2" s="304"/>
      <c r="G2" s="296" t="s">
        <v>72</v>
      </c>
      <c r="H2" s="297"/>
      <c r="I2" s="297"/>
      <c r="J2" s="297"/>
      <c r="K2" s="297"/>
      <c r="L2" s="297"/>
      <c r="M2" s="297"/>
      <c r="N2" s="297"/>
      <c r="O2" s="298"/>
    </row>
    <row r="3" spans="1:55" ht="26.4" customHeight="1" x14ac:dyDescent="0.25">
      <c r="A3" s="44" t="s">
        <v>2</v>
      </c>
      <c r="B3" s="39">
        <v>1.5</v>
      </c>
      <c r="C3" s="45" t="s">
        <v>3</v>
      </c>
      <c r="D3" s="299" t="s">
        <v>52</v>
      </c>
      <c r="E3" s="299"/>
      <c r="F3" s="300"/>
      <c r="G3" s="80"/>
      <c r="H3" s="81"/>
      <c r="I3" s="81"/>
      <c r="J3" s="81"/>
      <c r="K3" s="81"/>
      <c r="L3" s="81"/>
      <c r="M3" s="81"/>
      <c r="N3" s="81"/>
      <c r="O3" s="82"/>
    </row>
    <row r="4" spans="1:55" ht="26.4" customHeight="1" x14ac:dyDescent="0.25">
      <c r="A4" s="2" t="s">
        <v>4</v>
      </c>
      <c r="B4" s="3"/>
      <c r="C4" s="22"/>
      <c r="D4" s="22"/>
      <c r="E4" s="22"/>
      <c r="F4" s="24" t="s">
        <v>53</v>
      </c>
      <c r="G4" s="79" t="s">
        <v>69</v>
      </c>
      <c r="H4" s="79"/>
      <c r="I4" s="79"/>
      <c r="J4" s="79"/>
      <c r="K4" s="79"/>
      <c r="L4" s="79"/>
      <c r="M4" s="79"/>
      <c r="N4" s="79"/>
      <c r="O4" s="79"/>
    </row>
    <row r="5" spans="1:55" s="8" customFormat="1" ht="26.4" customHeight="1" x14ac:dyDescent="0.25">
      <c r="A5" s="40" t="s">
        <v>5</v>
      </c>
      <c r="B5" s="40" t="s">
        <v>6</v>
      </c>
      <c r="C5" s="42" t="s">
        <v>7</v>
      </c>
      <c r="D5" s="41" t="s">
        <v>51</v>
      </c>
      <c r="E5" s="301" t="s">
        <v>59</v>
      </c>
      <c r="F5" s="302"/>
      <c r="G5" s="70" t="s">
        <v>74</v>
      </c>
      <c r="H5" s="70" t="s">
        <v>81</v>
      </c>
      <c r="I5" s="70" t="s">
        <v>75</v>
      </c>
      <c r="J5" s="70" t="s">
        <v>76</v>
      </c>
      <c r="K5" s="70" t="s">
        <v>73</v>
      </c>
      <c r="L5" s="70" t="s">
        <v>77</v>
      </c>
      <c r="M5" s="70" t="s">
        <v>78</v>
      </c>
      <c r="N5" s="70" t="s">
        <v>79</v>
      </c>
      <c r="O5" s="70" t="s">
        <v>80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</row>
    <row r="6" spans="1:55" s="11" customFormat="1" ht="19.2" customHeight="1" x14ac:dyDescent="0.25">
      <c r="A6" s="46" t="s">
        <v>9</v>
      </c>
      <c r="B6" s="47">
        <v>1</v>
      </c>
      <c r="C6" s="48">
        <v>40572</v>
      </c>
      <c r="D6" s="49" t="s">
        <v>10</v>
      </c>
      <c r="E6" s="25" t="s">
        <v>11</v>
      </c>
      <c r="F6" s="67" t="s">
        <v>12</v>
      </c>
      <c r="G6" s="9"/>
      <c r="H6" s="9"/>
      <c r="I6" s="9">
        <v>2</v>
      </c>
      <c r="J6" s="9">
        <v>3</v>
      </c>
      <c r="K6" s="9">
        <v>3</v>
      </c>
      <c r="L6" s="9">
        <v>2</v>
      </c>
      <c r="M6" s="9">
        <f>IF(C6="","",((SUM(I6:L6))))</f>
        <v>10</v>
      </c>
      <c r="N6" s="9">
        <f>IF(C6="","",((($B$3*2*20)-M6)))</f>
        <v>50</v>
      </c>
      <c r="O6" s="9">
        <f>IF(C6="","",((ROUND(100*N6/($B$3*2*20),2))))</f>
        <v>83.33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10"/>
    </row>
    <row r="7" spans="1:55" s="11" customFormat="1" ht="19.2" customHeight="1" x14ac:dyDescent="0.25">
      <c r="A7" s="30" t="s">
        <v>9</v>
      </c>
      <c r="B7" s="31">
        <v>2</v>
      </c>
      <c r="C7" s="32">
        <v>40603</v>
      </c>
      <c r="D7" s="33" t="s">
        <v>10</v>
      </c>
      <c r="E7" s="26" t="s">
        <v>13</v>
      </c>
      <c r="F7" s="65" t="s">
        <v>14</v>
      </c>
      <c r="G7" s="12"/>
      <c r="H7" s="12"/>
      <c r="I7" s="12">
        <v>2</v>
      </c>
      <c r="J7" s="12">
        <v>3</v>
      </c>
      <c r="K7" s="12">
        <v>3</v>
      </c>
      <c r="L7" s="12">
        <v>2</v>
      </c>
      <c r="M7" s="12">
        <f t="shared" ref="M7:M50" si="0">IF(C7="","",((SUM(I7:L7))))</f>
        <v>10</v>
      </c>
      <c r="N7" s="12">
        <f t="shared" ref="N7:N50" si="1">IF(C7="","",((($B$3*2*20)-M7)))</f>
        <v>50</v>
      </c>
      <c r="O7" s="12">
        <f t="shared" ref="O7:O50" si="2">IF(C7="","",((ROUND(100*N7/($B$3*2*20),2))))</f>
        <v>83.33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10"/>
    </row>
    <row r="8" spans="1:55" s="11" customFormat="1" ht="19.2" customHeight="1" x14ac:dyDescent="0.25">
      <c r="A8" s="30" t="s">
        <v>9</v>
      </c>
      <c r="B8" s="31">
        <v>3</v>
      </c>
      <c r="C8" s="32">
        <v>40609</v>
      </c>
      <c r="D8" s="33" t="s">
        <v>10</v>
      </c>
      <c r="E8" s="26" t="s">
        <v>8</v>
      </c>
      <c r="F8" s="65" t="s">
        <v>15</v>
      </c>
      <c r="G8" s="12"/>
      <c r="H8" s="12"/>
      <c r="I8" s="12">
        <v>2</v>
      </c>
      <c r="J8" s="12">
        <v>3</v>
      </c>
      <c r="K8" s="12">
        <v>3</v>
      </c>
      <c r="L8" s="12">
        <v>2</v>
      </c>
      <c r="M8" s="12">
        <f t="shared" si="0"/>
        <v>10</v>
      </c>
      <c r="N8" s="12">
        <f t="shared" si="1"/>
        <v>50</v>
      </c>
      <c r="O8" s="12">
        <f t="shared" si="2"/>
        <v>83.33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10"/>
    </row>
    <row r="9" spans="1:55" s="11" customFormat="1" ht="19.2" customHeight="1" x14ac:dyDescent="0.25">
      <c r="A9" s="30" t="s">
        <v>9</v>
      </c>
      <c r="B9" s="31">
        <v>4</v>
      </c>
      <c r="C9" s="32">
        <v>40645</v>
      </c>
      <c r="D9" s="33" t="s">
        <v>10</v>
      </c>
      <c r="E9" s="26" t="s">
        <v>16</v>
      </c>
      <c r="F9" s="65" t="s">
        <v>17</v>
      </c>
      <c r="G9" s="12"/>
      <c r="H9" s="12"/>
      <c r="I9" s="12">
        <v>2</v>
      </c>
      <c r="J9" s="12">
        <v>3</v>
      </c>
      <c r="K9" s="12">
        <v>3</v>
      </c>
      <c r="L9" s="12">
        <v>2</v>
      </c>
      <c r="M9" s="12">
        <f t="shared" si="0"/>
        <v>10</v>
      </c>
      <c r="N9" s="12">
        <f t="shared" si="1"/>
        <v>50</v>
      </c>
      <c r="O9" s="12">
        <f t="shared" si="2"/>
        <v>83.33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10"/>
    </row>
    <row r="10" spans="1:55" s="11" customFormat="1" ht="19.2" customHeight="1" x14ac:dyDescent="0.25">
      <c r="A10" s="50" t="s">
        <v>9</v>
      </c>
      <c r="B10" s="51">
        <v>5</v>
      </c>
      <c r="C10" s="52">
        <v>40685</v>
      </c>
      <c r="D10" s="53" t="s">
        <v>10</v>
      </c>
      <c r="E10" s="29" t="s">
        <v>18</v>
      </c>
      <c r="F10" s="66" t="s">
        <v>19</v>
      </c>
      <c r="G10" s="13"/>
      <c r="H10" s="13"/>
      <c r="I10" s="13">
        <v>2</v>
      </c>
      <c r="J10" s="13">
        <v>3</v>
      </c>
      <c r="K10" s="13">
        <v>3</v>
      </c>
      <c r="L10" s="13">
        <v>2</v>
      </c>
      <c r="M10" s="13">
        <f t="shared" si="0"/>
        <v>10</v>
      </c>
      <c r="N10" s="13">
        <f t="shared" si="1"/>
        <v>50</v>
      </c>
      <c r="O10" s="13">
        <f t="shared" si="2"/>
        <v>83.33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10"/>
    </row>
    <row r="11" spans="1:55" s="11" customFormat="1" ht="19.2" customHeight="1" x14ac:dyDescent="0.25">
      <c r="A11" s="46" t="s">
        <v>9</v>
      </c>
      <c r="B11" s="47">
        <v>6</v>
      </c>
      <c r="C11" s="48">
        <v>40686</v>
      </c>
      <c r="D11" s="49" t="s">
        <v>10</v>
      </c>
      <c r="E11" s="25" t="s">
        <v>20</v>
      </c>
      <c r="F11" s="67" t="s">
        <v>21</v>
      </c>
      <c r="G11" s="9"/>
      <c r="H11" s="9"/>
      <c r="I11" s="9">
        <v>2</v>
      </c>
      <c r="J11" s="9">
        <v>3</v>
      </c>
      <c r="K11" s="9">
        <v>3</v>
      </c>
      <c r="L11" s="9">
        <v>2</v>
      </c>
      <c r="M11" s="9">
        <f t="shared" si="0"/>
        <v>10</v>
      </c>
      <c r="N11" s="9">
        <f t="shared" si="1"/>
        <v>50</v>
      </c>
      <c r="O11" s="9">
        <f t="shared" si="2"/>
        <v>83.33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10"/>
    </row>
    <row r="12" spans="1:55" s="16" customFormat="1" ht="19.2" customHeight="1" x14ac:dyDescent="0.25">
      <c r="A12" s="30" t="s">
        <v>9</v>
      </c>
      <c r="B12" s="31">
        <v>7</v>
      </c>
      <c r="C12" s="32">
        <v>40688</v>
      </c>
      <c r="D12" s="33" t="s">
        <v>10</v>
      </c>
      <c r="E12" s="26" t="s">
        <v>22</v>
      </c>
      <c r="F12" s="65" t="s">
        <v>23</v>
      </c>
      <c r="G12" s="12"/>
      <c r="H12" s="12"/>
      <c r="I12" s="12">
        <v>2</v>
      </c>
      <c r="J12" s="12">
        <v>3</v>
      </c>
      <c r="K12" s="12">
        <v>3</v>
      </c>
      <c r="L12" s="12">
        <v>2</v>
      </c>
      <c r="M12" s="12">
        <f t="shared" si="0"/>
        <v>10</v>
      </c>
      <c r="N12" s="12">
        <f t="shared" si="1"/>
        <v>50</v>
      </c>
      <c r="O12" s="12">
        <f t="shared" si="2"/>
        <v>83.33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5"/>
    </row>
    <row r="13" spans="1:55" s="11" customFormat="1" ht="19.2" customHeight="1" x14ac:dyDescent="0.25">
      <c r="A13" s="30" t="s">
        <v>9</v>
      </c>
      <c r="B13" s="31">
        <v>8</v>
      </c>
      <c r="C13" s="32">
        <v>40723</v>
      </c>
      <c r="D13" s="33" t="s">
        <v>10</v>
      </c>
      <c r="E13" s="26" t="s">
        <v>24</v>
      </c>
      <c r="F13" s="65" t="s">
        <v>25</v>
      </c>
      <c r="G13" s="12"/>
      <c r="H13" s="12"/>
      <c r="I13" s="12">
        <v>2</v>
      </c>
      <c r="J13" s="12">
        <v>3</v>
      </c>
      <c r="K13" s="12">
        <v>3</v>
      </c>
      <c r="L13" s="12">
        <v>2</v>
      </c>
      <c r="M13" s="12">
        <f t="shared" si="0"/>
        <v>10</v>
      </c>
      <c r="N13" s="12">
        <f t="shared" si="1"/>
        <v>50</v>
      </c>
      <c r="O13" s="12">
        <f t="shared" si="2"/>
        <v>83.33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10"/>
    </row>
    <row r="14" spans="1:55" s="11" customFormat="1" ht="19.2" customHeight="1" x14ac:dyDescent="0.25">
      <c r="A14" s="30" t="s">
        <v>9</v>
      </c>
      <c r="B14" s="31">
        <v>9</v>
      </c>
      <c r="C14" s="32">
        <v>40731</v>
      </c>
      <c r="D14" s="33" t="s">
        <v>10</v>
      </c>
      <c r="E14" s="26" t="s">
        <v>26</v>
      </c>
      <c r="F14" s="65" t="s">
        <v>27</v>
      </c>
      <c r="G14" s="12"/>
      <c r="H14" s="12"/>
      <c r="I14" s="12">
        <v>2</v>
      </c>
      <c r="J14" s="12">
        <v>3</v>
      </c>
      <c r="K14" s="12">
        <v>3</v>
      </c>
      <c r="L14" s="12">
        <v>2</v>
      </c>
      <c r="M14" s="12">
        <f t="shared" si="0"/>
        <v>10</v>
      </c>
      <c r="N14" s="12">
        <f t="shared" si="1"/>
        <v>50</v>
      </c>
      <c r="O14" s="12">
        <f t="shared" si="2"/>
        <v>83.33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10"/>
    </row>
    <row r="15" spans="1:55" s="11" customFormat="1" ht="19.2" customHeight="1" x14ac:dyDescent="0.25">
      <c r="A15" s="50" t="s">
        <v>9</v>
      </c>
      <c r="B15" s="51">
        <v>10</v>
      </c>
      <c r="C15" s="52">
        <v>40732</v>
      </c>
      <c r="D15" s="53" t="s">
        <v>10</v>
      </c>
      <c r="E15" s="29" t="s">
        <v>28</v>
      </c>
      <c r="F15" s="66" t="s">
        <v>29</v>
      </c>
      <c r="G15" s="13"/>
      <c r="H15" s="13"/>
      <c r="I15" s="13">
        <v>2</v>
      </c>
      <c r="J15" s="13">
        <v>3</v>
      </c>
      <c r="K15" s="13">
        <v>3</v>
      </c>
      <c r="L15" s="13">
        <v>2</v>
      </c>
      <c r="M15" s="13">
        <f t="shared" si="0"/>
        <v>10</v>
      </c>
      <c r="N15" s="13">
        <f t="shared" si="1"/>
        <v>50</v>
      </c>
      <c r="O15" s="13">
        <f t="shared" si="2"/>
        <v>83.33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10"/>
    </row>
    <row r="16" spans="1:55" s="11" customFormat="1" ht="19.2" customHeight="1" x14ac:dyDescent="0.25">
      <c r="A16" s="46" t="s">
        <v>9</v>
      </c>
      <c r="B16" s="47">
        <v>11</v>
      </c>
      <c r="C16" s="48">
        <v>40805</v>
      </c>
      <c r="D16" s="49" t="s">
        <v>10</v>
      </c>
      <c r="E16" s="25" t="s">
        <v>30</v>
      </c>
      <c r="F16" s="67" t="s">
        <v>31</v>
      </c>
      <c r="G16" s="9"/>
      <c r="H16" s="9"/>
      <c r="I16" s="9">
        <v>2</v>
      </c>
      <c r="J16" s="9">
        <v>3</v>
      </c>
      <c r="K16" s="9">
        <v>3</v>
      </c>
      <c r="L16" s="9">
        <v>2</v>
      </c>
      <c r="M16" s="9">
        <f t="shared" si="0"/>
        <v>10</v>
      </c>
      <c r="N16" s="9">
        <f t="shared" si="1"/>
        <v>50</v>
      </c>
      <c r="O16" s="9">
        <f t="shared" si="2"/>
        <v>83.33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10"/>
    </row>
    <row r="17" spans="1:55" s="11" customFormat="1" ht="19.2" customHeight="1" x14ac:dyDescent="0.25">
      <c r="A17" s="30" t="s">
        <v>9</v>
      </c>
      <c r="B17" s="31">
        <v>12</v>
      </c>
      <c r="C17" s="32">
        <v>40874</v>
      </c>
      <c r="D17" s="33" t="s">
        <v>10</v>
      </c>
      <c r="E17" s="26" t="s">
        <v>32</v>
      </c>
      <c r="F17" s="65" t="s">
        <v>33</v>
      </c>
      <c r="G17" s="12"/>
      <c r="H17" s="12"/>
      <c r="I17" s="12">
        <v>2</v>
      </c>
      <c r="J17" s="12">
        <v>3</v>
      </c>
      <c r="K17" s="12">
        <v>3</v>
      </c>
      <c r="L17" s="12">
        <v>2</v>
      </c>
      <c r="M17" s="12">
        <f t="shared" si="0"/>
        <v>10</v>
      </c>
      <c r="N17" s="12">
        <f t="shared" si="1"/>
        <v>50</v>
      </c>
      <c r="O17" s="12">
        <f t="shared" si="2"/>
        <v>83.33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10"/>
    </row>
    <row r="18" spans="1:55" s="11" customFormat="1" ht="19.2" customHeight="1" x14ac:dyDescent="0.25">
      <c r="A18" s="30" t="s">
        <v>9</v>
      </c>
      <c r="B18" s="31">
        <v>13</v>
      </c>
      <c r="C18" s="32">
        <v>40875</v>
      </c>
      <c r="D18" s="33" t="s">
        <v>10</v>
      </c>
      <c r="E18" s="27" t="s">
        <v>34</v>
      </c>
      <c r="F18" s="65" t="s">
        <v>35</v>
      </c>
      <c r="G18" s="12"/>
      <c r="H18" s="12"/>
      <c r="I18" s="12">
        <v>2</v>
      </c>
      <c r="J18" s="12">
        <v>3</v>
      </c>
      <c r="K18" s="12">
        <v>3</v>
      </c>
      <c r="L18" s="12">
        <v>2</v>
      </c>
      <c r="M18" s="12">
        <f t="shared" si="0"/>
        <v>10</v>
      </c>
      <c r="N18" s="12">
        <f t="shared" si="1"/>
        <v>50</v>
      </c>
      <c r="O18" s="12">
        <f t="shared" si="2"/>
        <v>83.33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10"/>
    </row>
    <row r="19" spans="1:55" s="11" customFormat="1" ht="19.2" customHeight="1" x14ac:dyDescent="0.25">
      <c r="A19" s="30" t="s">
        <v>9</v>
      </c>
      <c r="B19" s="31">
        <v>14</v>
      </c>
      <c r="C19" s="34">
        <v>40882</v>
      </c>
      <c r="D19" s="35" t="s">
        <v>10</v>
      </c>
      <c r="E19" s="28" t="s">
        <v>36</v>
      </c>
      <c r="F19" s="68" t="s">
        <v>37</v>
      </c>
      <c r="G19" s="12"/>
      <c r="H19" s="12"/>
      <c r="I19" s="12">
        <v>2</v>
      </c>
      <c r="J19" s="12">
        <v>3</v>
      </c>
      <c r="K19" s="12">
        <v>3</v>
      </c>
      <c r="L19" s="12">
        <v>2</v>
      </c>
      <c r="M19" s="12">
        <f t="shared" si="0"/>
        <v>10</v>
      </c>
      <c r="N19" s="12">
        <f t="shared" si="1"/>
        <v>50</v>
      </c>
      <c r="O19" s="12">
        <f t="shared" si="2"/>
        <v>83.33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10"/>
    </row>
    <row r="20" spans="1:55" s="11" customFormat="1" ht="19.2" customHeight="1" x14ac:dyDescent="0.25">
      <c r="A20" s="50" t="s">
        <v>9</v>
      </c>
      <c r="B20" s="51">
        <v>15</v>
      </c>
      <c r="C20" s="54">
        <v>42056</v>
      </c>
      <c r="D20" s="55" t="s">
        <v>10</v>
      </c>
      <c r="E20" s="56" t="s">
        <v>38</v>
      </c>
      <c r="F20" s="69" t="s">
        <v>39</v>
      </c>
      <c r="G20" s="13"/>
      <c r="H20" s="13"/>
      <c r="I20" s="13">
        <v>2</v>
      </c>
      <c r="J20" s="13">
        <v>3</v>
      </c>
      <c r="K20" s="13">
        <v>3</v>
      </c>
      <c r="L20" s="13">
        <v>2</v>
      </c>
      <c r="M20" s="13">
        <f t="shared" si="0"/>
        <v>10</v>
      </c>
      <c r="N20" s="13">
        <f t="shared" si="1"/>
        <v>50</v>
      </c>
      <c r="O20" s="13">
        <f t="shared" si="2"/>
        <v>83.33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10"/>
    </row>
    <row r="21" spans="1:55" s="11" customFormat="1" ht="19.2" customHeight="1" x14ac:dyDescent="0.25">
      <c r="A21" s="46" t="s">
        <v>9</v>
      </c>
      <c r="B21" s="47">
        <v>16</v>
      </c>
      <c r="C21" s="57">
        <v>42647</v>
      </c>
      <c r="D21" s="49" t="s">
        <v>10</v>
      </c>
      <c r="E21" s="25" t="s">
        <v>40</v>
      </c>
      <c r="F21" s="67" t="s">
        <v>41</v>
      </c>
      <c r="G21" s="9"/>
      <c r="H21" s="9"/>
      <c r="I21" s="9">
        <v>2</v>
      </c>
      <c r="J21" s="9">
        <v>3</v>
      </c>
      <c r="K21" s="9">
        <v>3</v>
      </c>
      <c r="L21" s="9">
        <v>2</v>
      </c>
      <c r="M21" s="9">
        <f t="shared" si="0"/>
        <v>10</v>
      </c>
      <c r="N21" s="9">
        <f t="shared" si="1"/>
        <v>50</v>
      </c>
      <c r="O21" s="9">
        <f t="shared" si="2"/>
        <v>83.33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10"/>
    </row>
    <row r="22" spans="1:55" s="11" customFormat="1" ht="19.2" customHeight="1" x14ac:dyDescent="0.25">
      <c r="A22" s="30" t="s">
        <v>9</v>
      </c>
      <c r="B22" s="31">
        <v>17</v>
      </c>
      <c r="C22" s="36">
        <v>42648</v>
      </c>
      <c r="D22" s="33" t="s">
        <v>10</v>
      </c>
      <c r="E22" s="26" t="s">
        <v>42</v>
      </c>
      <c r="F22" s="65" t="s">
        <v>43</v>
      </c>
      <c r="G22" s="12"/>
      <c r="H22" s="12"/>
      <c r="I22" s="12">
        <v>2</v>
      </c>
      <c r="J22" s="12">
        <v>3</v>
      </c>
      <c r="K22" s="12">
        <v>3</v>
      </c>
      <c r="L22" s="12">
        <v>2</v>
      </c>
      <c r="M22" s="12">
        <f t="shared" si="0"/>
        <v>10</v>
      </c>
      <c r="N22" s="12">
        <f t="shared" si="1"/>
        <v>50</v>
      </c>
      <c r="O22" s="12">
        <f t="shared" si="2"/>
        <v>83.33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10"/>
    </row>
    <row r="23" spans="1:55" s="11" customFormat="1" ht="19.2" customHeight="1" x14ac:dyDescent="0.25">
      <c r="A23" s="30" t="s">
        <v>9</v>
      </c>
      <c r="B23" s="31">
        <v>18</v>
      </c>
      <c r="C23" s="36">
        <v>42649</v>
      </c>
      <c r="D23" s="33" t="s">
        <v>10</v>
      </c>
      <c r="E23" s="26" t="s">
        <v>44</v>
      </c>
      <c r="F23" s="65" t="s">
        <v>45</v>
      </c>
      <c r="G23" s="12"/>
      <c r="H23" s="12"/>
      <c r="I23" s="12">
        <v>2</v>
      </c>
      <c r="J23" s="12">
        <v>3</v>
      </c>
      <c r="K23" s="12">
        <v>3</v>
      </c>
      <c r="L23" s="12">
        <v>2</v>
      </c>
      <c r="M23" s="12">
        <f t="shared" si="0"/>
        <v>10</v>
      </c>
      <c r="N23" s="12">
        <f t="shared" si="1"/>
        <v>50</v>
      </c>
      <c r="O23" s="12">
        <f t="shared" si="2"/>
        <v>83.33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10"/>
    </row>
    <row r="24" spans="1:55" s="11" customFormat="1" ht="19.2" customHeight="1" x14ac:dyDescent="0.25">
      <c r="A24" s="30" t="s">
        <v>9</v>
      </c>
      <c r="B24" s="31">
        <v>19</v>
      </c>
      <c r="C24" s="36">
        <v>42650</v>
      </c>
      <c r="D24" s="33" t="s">
        <v>10</v>
      </c>
      <c r="E24" s="26" t="s">
        <v>46</v>
      </c>
      <c r="F24" s="65" t="s">
        <v>47</v>
      </c>
      <c r="G24" s="12"/>
      <c r="H24" s="12"/>
      <c r="I24" s="12">
        <v>2</v>
      </c>
      <c r="J24" s="12">
        <v>3</v>
      </c>
      <c r="K24" s="12">
        <v>3</v>
      </c>
      <c r="L24" s="12">
        <v>2</v>
      </c>
      <c r="M24" s="12">
        <f t="shared" si="0"/>
        <v>10</v>
      </c>
      <c r="N24" s="12">
        <f t="shared" si="1"/>
        <v>50</v>
      </c>
      <c r="O24" s="12">
        <f t="shared" si="2"/>
        <v>83.33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10"/>
    </row>
    <row r="25" spans="1:55" s="11" customFormat="1" ht="19.2" customHeight="1" x14ac:dyDescent="0.25">
      <c r="A25" s="50" t="s">
        <v>9</v>
      </c>
      <c r="B25" s="51">
        <v>20</v>
      </c>
      <c r="C25" s="58">
        <v>40640</v>
      </c>
      <c r="D25" s="53" t="s">
        <v>48</v>
      </c>
      <c r="E25" s="29" t="s">
        <v>49</v>
      </c>
      <c r="F25" s="66" t="s">
        <v>50</v>
      </c>
      <c r="G25" s="13"/>
      <c r="H25" s="13"/>
      <c r="I25" s="13">
        <v>2</v>
      </c>
      <c r="J25" s="13">
        <v>3</v>
      </c>
      <c r="K25" s="13">
        <v>3</v>
      </c>
      <c r="L25" s="13">
        <v>2</v>
      </c>
      <c r="M25" s="13">
        <f t="shared" si="0"/>
        <v>10</v>
      </c>
      <c r="N25" s="13">
        <f t="shared" si="1"/>
        <v>50</v>
      </c>
      <c r="O25" s="13">
        <f t="shared" si="2"/>
        <v>83.33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10"/>
    </row>
    <row r="26" spans="1:55" s="11" customFormat="1" ht="19.2" customHeight="1" x14ac:dyDescent="0.25">
      <c r="A26" s="46" t="s">
        <v>9</v>
      </c>
      <c r="B26" s="47">
        <v>21</v>
      </c>
      <c r="C26" s="48">
        <v>40749</v>
      </c>
      <c r="D26" s="49" t="s">
        <v>48</v>
      </c>
      <c r="E26" s="25" t="s">
        <v>11</v>
      </c>
      <c r="F26" s="67" t="s">
        <v>12</v>
      </c>
      <c r="G26" s="9"/>
      <c r="H26" s="9"/>
      <c r="I26" s="9">
        <v>2</v>
      </c>
      <c r="J26" s="9">
        <v>3</v>
      </c>
      <c r="K26" s="9">
        <v>3</v>
      </c>
      <c r="L26" s="9">
        <v>2</v>
      </c>
      <c r="M26" s="9">
        <f t="shared" si="0"/>
        <v>10</v>
      </c>
      <c r="N26" s="9">
        <f t="shared" si="1"/>
        <v>50</v>
      </c>
      <c r="O26" s="9">
        <f t="shared" si="2"/>
        <v>83.33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10"/>
    </row>
    <row r="27" spans="1:55" s="11" customFormat="1" ht="19.2" customHeight="1" x14ac:dyDescent="0.25">
      <c r="A27" s="30" t="s">
        <v>9</v>
      </c>
      <c r="B27" s="31">
        <v>22</v>
      </c>
      <c r="C27" s="32">
        <v>40760</v>
      </c>
      <c r="D27" s="37" t="s">
        <v>48</v>
      </c>
      <c r="E27" s="26" t="s">
        <v>13</v>
      </c>
      <c r="F27" s="65" t="s">
        <v>14</v>
      </c>
      <c r="G27" s="12"/>
      <c r="H27" s="12"/>
      <c r="I27" s="12">
        <v>2</v>
      </c>
      <c r="J27" s="12">
        <v>3</v>
      </c>
      <c r="K27" s="12">
        <v>3</v>
      </c>
      <c r="L27" s="12">
        <v>2</v>
      </c>
      <c r="M27" s="12">
        <f t="shared" si="0"/>
        <v>10</v>
      </c>
      <c r="N27" s="12">
        <f t="shared" si="1"/>
        <v>50</v>
      </c>
      <c r="O27" s="12">
        <f t="shared" si="2"/>
        <v>83.33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10"/>
    </row>
    <row r="28" spans="1:55" s="11" customFormat="1" ht="19.2" customHeight="1" x14ac:dyDescent="0.25">
      <c r="A28" s="30" t="s">
        <v>9</v>
      </c>
      <c r="B28" s="31">
        <v>23</v>
      </c>
      <c r="C28" s="32">
        <v>40794</v>
      </c>
      <c r="D28" s="33" t="s">
        <v>48</v>
      </c>
      <c r="E28" s="26" t="s">
        <v>8</v>
      </c>
      <c r="F28" s="65" t="s">
        <v>15</v>
      </c>
      <c r="G28" s="12"/>
      <c r="H28" s="12"/>
      <c r="I28" s="12">
        <v>2</v>
      </c>
      <c r="J28" s="12">
        <v>3</v>
      </c>
      <c r="K28" s="12">
        <v>3</v>
      </c>
      <c r="L28" s="12">
        <v>2</v>
      </c>
      <c r="M28" s="12">
        <f t="shared" si="0"/>
        <v>10</v>
      </c>
      <c r="N28" s="12">
        <f t="shared" si="1"/>
        <v>50</v>
      </c>
      <c r="O28" s="12">
        <f t="shared" si="2"/>
        <v>83.33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10"/>
    </row>
    <row r="29" spans="1:55" s="11" customFormat="1" ht="19.2" customHeight="1" x14ac:dyDescent="0.25">
      <c r="A29" s="30" t="s">
        <v>9</v>
      </c>
      <c r="B29" s="31">
        <v>24</v>
      </c>
      <c r="C29" s="32">
        <v>40827</v>
      </c>
      <c r="D29" s="33" t="s">
        <v>48</v>
      </c>
      <c r="E29" s="26" t="s">
        <v>16</v>
      </c>
      <c r="F29" s="65" t="s">
        <v>17</v>
      </c>
      <c r="G29" s="12"/>
      <c r="H29" s="12"/>
      <c r="I29" s="12">
        <v>2</v>
      </c>
      <c r="J29" s="12">
        <v>3</v>
      </c>
      <c r="K29" s="12">
        <v>3</v>
      </c>
      <c r="L29" s="12">
        <v>2</v>
      </c>
      <c r="M29" s="12">
        <f t="shared" si="0"/>
        <v>10</v>
      </c>
      <c r="N29" s="12">
        <f t="shared" si="1"/>
        <v>50</v>
      </c>
      <c r="O29" s="12">
        <f t="shared" si="2"/>
        <v>83.33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10"/>
    </row>
    <row r="30" spans="1:55" s="11" customFormat="1" ht="19.2" customHeight="1" x14ac:dyDescent="0.25">
      <c r="A30" s="50" t="s">
        <v>9</v>
      </c>
      <c r="B30" s="51">
        <v>25</v>
      </c>
      <c r="C30" s="52">
        <v>40832</v>
      </c>
      <c r="D30" s="53" t="s">
        <v>48</v>
      </c>
      <c r="E30" s="29" t="s">
        <v>18</v>
      </c>
      <c r="F30" s="66" t="s">
        <v>19</v>
      </c>
      <c r="G30" s="13"/>
      <c r="H30" s="13"/>
      <c r="I30" s="13">
        <v>2</v>
      </c>
      <c r="J30" s="13">
        <v>3</v>
      </c>
      <c r="K30" s="13">
        <v>3</v>
      </c>
      <c r="L30" s="13">
        <v>2</v>
      </c>
      <c r="M30" s="13">
        <f t="shared" si="0"/>
        <v>10</v>
      </c>
      <c r="N30" s="13">
        <f t="shared" si="1"/>
        <v>50</v>
      </c>
      <c r="O30" s="13">
        <f t="shared" si="2"/>
        <v>83.33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10"/>
    </row>
    <row r="31" spans="1:55" s="11" customFormat="1" ht="19.2" customHeight="1" x14ac:dyDescent="0.25">
      <c r="A31" s="46" t="s">
        <v>9</v>
      </c>
      <c r="B31" s="47">
        <v>26</v>
      </c>
      <c r="C31" s="48">
        <v>40839</v>
      </c>
      <c r="D31" s="59" t="s">
        <v>48</v>
      </c>
      <c r="E31" s="25" t="s">
        <v>11</v>
      </c>
      <c r="F31" s="67" t="s">
        <v>12</v>
      </c>
      <c r="G31" s="9"/>
      <c r="H31" s="9"/>
      <c r="I31" s="9">
        <v>2</v>
      </c>
      <c r="J31" s="9">
        <v>3</v>
      </c>
      <c r="K31" s="9">
        <v>3</v>
      </c>
      <c r="L31" s="9">
        <v>2</v>
      </c>
      <c r="M31" s="9">
        <f t="shared" si="0"/>
        <v>10</v>
      </c>
      <c r="N31" s="9">
        <f t="shared" si="1"/>
        <v>50</v>
      </c>
      <c r="O31" s="9">
        <f t="shared" si="2"/>
        <v>83.33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10"/>
    </row>
    <row r="32" spans="1:55" s="11" customFormat="1" ht="19.2" customHeight="1" x14ac:dyDescent="0.25">
      <c r="A32" s="30" t="s">
        <v>9</v>
      </c>
      <c r="B32" s="31">
        <v>27</v>
      </c>
      <c r="C32" s="32">
        <v>40840</v>
      </c>
      <c r="D32" s="37" t="s">
        <v>48</v>
      </c>
      <c r="E32" s="26" t="s">
        <v>13</v>
      </c>
      <c r="F32" s="65" t="s">
        <v>14</v>
      </c>
      <c r="G32" s="12"/>
      <c r="H32" s="12"/>
      <c r="I32" s="12">
        <v>2</v>
      </c>
      <c r="J32" s="12">
        <v>3</v>
      </c>
      <c r="K32" s="12">
        <v>3</v>
      </c>
      <c r="L32" s="12">
        <v>2</v>
      </c>
      <c r="M32" s="12">
        <f t="shared" si="0"/>
        <v>10</v>
      </c>
      <c r="N32" s="12">
        <f t="shared" si="1"/>
        <v>50</v>
      </c>
      <c r="O32" s="12">
        <f t="shared" si="2"/>
        <v>83.33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10"/>
    </row>
    <row r="33" spans="1:55" s="11" customFormat="1" ht="19.2" customHeight="1" x14ac:dyDescent="0.25">
      <c r="A33" s="30" t="s">
        <v>9</v>
      </c>
      <c r="B33" s="31">
        <v>28</v>
      </c>
      <c r="C33" s="32">
        <v>40889</v>
      </c>
      <c r="D33" s="37" t="s">
        <v>48</v>
      </c>
      <c r="E33" s="26" t="s">
        <v>8</v>
      </c>
      <c r="F33" s="65" t="s">
        <v>15</v>
      </c>
      <c r="G33" s="12"/>
      <c r="H33" s="12"/>
      <c r="I33" s="12">
        <v>2</v>
      </c>
      <c r="J33" s="12">
        <v>3</v>
      </c>
      <c r="K33" s="12">
        <v>3</v>
      </c>
      <c r="L33" s="12">
        <v>2</v>
      </c>
      <c r="M33" s="12">
        <f t="shared" si="0"/>
        <v>10</v>
      </c>
      <c r="N33" s="12">
        <f t="shared" si="1"/>
        <v>50</v>
      </c>
      <c r="O33" s="12">
        <f t="shared" si="2"/>
        <v>83.33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10"/>
    </row>
    <row r="34" spans="1:55" s="11" customFormat="1" ht="19.2" customHeight="1" x14ac:dyDescent="0.25">
      <c r="A34" s="30" t="s">
        <v>9</v>
      </c>
      <c r="B34" s="31">
        <v>29</v>
      </c>
      <c r="C34" s="32">
        <v>40892</v>
      </c>
      <c r="D34" s="37" t="s">
        <v>48</v>
      </c>
      <c r="E34" s="26" t="s">
        <v>16</v>
      </c>
      <c r="F34" s="65" t="s">
        <v>17</v>
      </c>
      <c r="G34" s="12"/>
      <c r="H34" s="12"/>
      <c r="I34" s="12">
        <v>2</v>
      </c>
      <c r="J34" s="12">
        <v>3</v>
      </c>
      <c r="K34" s="12">
        <v>3</v>
      </c>
      <c r="L34" s="12">
        <v>2</v>
      </c>
      <c r="M34" s="12">
        <f t="shared" si="0"/>
        <v>10</v>
      </c>
      <c r="N34" s="12">
        <f t="shared" si="1"/>
        <v>50</v>
      </c>
      <c r="O34" s="12">
        <f t="shared" si="2"/>
        <v>83.33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10"/>
    </row>
    <row r="35" spans="1:55" s="11" customFormat="1" ht="19.2" customHeight="1" x14ac:dyDescent="0.25">
      <c r="A35" s="50" t="s">
        <v>9</v>
      </c>
      <c r="B35" s="51">
        <v>30</v>
      </c>
      <c r="C35" s="52">
        <v>40895</v>
      </c>
      <c r="D35" s="53" t="s">
        <v>48</v>
      </c>
      <c r="E35" s="29" t="s">
        <v>18</v>
      </c>
      <c r="F35" s="66" t="s">
        <v>19</v>
      </c>
      <c r="G35" s="13"/>
      <c r="H35" s="13"/>
      <c r="I35" s="13">
        <v>2</v>
      </c>
      <c r="J35" s="13">
        <v>3</v>
      </c>
      <c r="K35" s="13">
        <v>3</v>
      </c>
      <c r="L35" s="13">
        <v>2</v>
      </c>
      <c r="M35" s="13">
        <f t="shared" si="0"/>
        <v>10</v>
      </c>
      <c r="N35" s="13">
        <f t="shared" si="1"/>
        <v>50</v>
      </c>
      <c r="O35" s="13">
        <f t="shared" si="2"/>
        <v>83.33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10"/>
    </row>
    <row r="36" spans="1:55" s="11" customFormat="1" ht="19.2" customHeight="1" x14ac:dyDescent="0.25">
      <c r="A36" s="46" t="s">
        <v>9</v>
      </c>
      <c r="B36" s="47">
        <v>31</v>
      </c>
      <c r="C36" s="48">
        <v>40896</v>
      </c>
      <c r="D36" s="49" t="s">
        <v>48</v>
      </c>
      <c r="E36" s="25" t="s">
        <v>11</v>
      </c>
      <c r="F36" s="67" t="s">
        <v>12</v>
      </c>
      <c r="G36" s="9"/>
      <c r="H36" s="9"/>
      <c r="I36" s="9"/>
      <c r="J36" s="9"/>
      <c r="K36" s="9"/>
      <c r="L36" s="9"/>
      <c r="M36" s="9">
        <f t="shared" si="0"/>
        <v>0</v>
      </c>
      <c r="N36" s="9">
        <f t="shared" si="1"/>
        <v>60</v>
      </c>
      <c r="O36" s="9">
        <f t="shared" si="2"/>
        <v>100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10"/>
    </row>
    <row r="37" spans="1:55" s="11" customFormat="1" ht="19.2" customHeight="1" x14ac:dyDescent="0.25">
      <c r="A37" s="30" t="s">
        <v>9</v>
      </c>
      <c r="B37" s="31">
        <v>32</v>
      </c>
      <c r="C37" s="32">
        <v>40898</v>
      </c>
      <c r="D37" s="33" t="s">
        <v>48</v>
      </c>
      <c r="E37" s="26" t="s">
        <v>13</v>
      </c>
      <c r="F37" s="65" t="s">
        <v>14</v>
      </c>
      <c r="G37" s="12"/>
      <c r="H37" s="12"/>
      <c r="I37" s="12"/>
      <c r="J37" s="12"/>
      <c r="K37" s="12"/>
      <c r="L37" s="12"/>
      <c r="M37" s="12">
        <f t="shared" si="0"/>
        <v>0</v>
      </c>
      <c r="N37" s="12">
        <f t="shared" si="1"/>
        <v>60</v>
      </c>
      <c r="O37" s="12">
        <f t="shared" si="2"/>
        <v>100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10"/>
    </row>
    <row r="38" spans="1:55" s="11" customFormat="1" ht="19.2" customHeight="1" x14ac:dyDescent="0.25">
      <c r="A38" s="30" t="s">
        <v>9</v>
      </c>
      <c r="B38" s="31">
        <v>33</v>
      </c>
      <c r="C38" s="34">
        <v>42652</v>
      </c>
      <c r="D38" s="35" t="s">
        <v>48</v>
      </c>
      <c r="E38" s="26" t="s">
        <v>8</v>
      </c>
      <c r="F38" s="65" t="s">
        <v>15</v>
      </c>
      <c r="G38" s="12"/>
      <c r="H38" s="12"/>
      <c r="I38" s="12"/>
      <c r="J38" s="12"/>
      <c r="K38" s="12"/>
      <c r="L38" s="12"/>
      <c r="M38" s="12">
        <f t="shared" si="0"/>
        <v>0</v>
      </c>
      <c r="N38" s="12">
        <f t="shared" si="1"/>
        <v>60</v>
      </c>
      <c r="O38" s="12">
        <f t="shared" si="2"/>
        <v>100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10"/>
    </row>
    <row r="39" spans="1:55" s="11" customFormat="1" ht="19.2" customHeight="1" x14ac:dyDescent="0.25">
      <c r="A39" s="30" t="s">
        <v>9</v>
      </c>
      <c r="B39" s="31">
        <v>34</v>
      </c>
      <c r="C39" s="38">
        <v>42653</v>
      </c>
      <c r="D39" s="35" t="s">
        <v>48</v>
      </c>
      <c r="E39" s="26" t="s">
        <v>16</v>
      </c>
      <c r="F39" s="65" t="s">
        <v>17</v>
      </c>
      <c r="G39" s="12"/>
      <c r="H39" s="12"/>
      <c r="I39" s="12"/>
      <c r="J39" s="12"/>
      <c r="K39" s="12"/>
      <c r="L39" s="12"/>
      <c r="M39" s="12">
        <f t="shared" si="0"/>
        <v>0</v>
      </c>
      <c r="N39" s="12">
        <f t="shared" si="1"/>
        <v>60</v>
      </c>
      <c r="O39" s="12">
        <f t="shared" si="2"/>
        <v>100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10"/>
    </row>
    <row r="40" spans="1:55" s="11" customFormat="1" ht="19.2" customHeight="1" x14ac:dyDescent="0.25">
      <c r="A40" s="50" t="s">
        <v>9</v>
      </c>
      <c r="B40" s="51">
        <v>35</v>
      </c>
      <c r="C40" s="60">
        <v>42654</v>
      </c>
      <c r="D40" s="55" t="s">
        <v>48</v>
      </c>
      <c r="E40" s="29" t="s">
        <v>18</v>
      </c>
      <c r="F40" s="66" t="s">
        <v>19</v>
      </c>
      <c r="G40" s="13"/>
      <c r="H40" s="13"/>
      <c r="I40" s="13"/>
      <c r="J40" s="13"/>
      <c r="K40" s="13"/>
      <c r="L40" s="13"/>
      <c r="M40" s="13">
        <f t="shared" si="0"/>
        <v>0</v>
      </c>
      <c r="N40" s="13">
        <f t="shared" si="1"/>
        <v>60</v>
      </c>
      <c r="O40" s="13">
        <f t="shared" si="2"/>
        <v>100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10"/>
    </row>
    <row r="41" spans="1:55" s="11" customFormat="1" ht="19.2" customHeight="1" x14ac:dyDescent="0.25">
      <c r="A41" s="46" t="s">
        <v>9</v>
      </c>
      <c r="B41" s="47">
        <v>36</v>
      </c>
      <c r="C41" s="61">
        <v>42655</v>
      </c>
      <c r="D41" s="62" t="s">
        <v>48</v>
      </c>
      <c r="E41" s="25" t="s">
        <v>11</v>
      </c>
      <c r="F41" s="67" t="s">
        <v>12</v>
      </c>
      <c r="G41" s="9"/>
      <c r="H41" s="9"/>
      <c r="I41" s="9"/>
      <c r="J41" s="9"/>
      <c r="K41" s="9"/>
      <c r="L41" s="9"/>
      <c r="M41" s="9">
        <f t="shared" si="0"/>
        <v>0</v>
      </c>
      <c r="N41" s="9">
        <f t="shared" si="1"/>
        <v>60</v>
      </c>
      <c r="O41" s="9">
        <f t="shared" si="2"/>
        <v>100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10"/>
    </row>
    <row r="42" spans="1:55" s="11" customFormat="1" ht="19.2" customHeight="1" x14ac:dyDescent="0.25">
      <c r="A42" s="30" t="s">
        <v>9</v>
      </c>
      <c r="B42" s="31">
        <v>37</v>
      </c>
      <c r="C42" s="38">
        <v>42656</v>
      </c>
      <c r="D42" s="35" t="s">
        <v>48</v>
      </c>
      <c r="E42" s="26" t="s">
        <v>13</v>
      </c>
      <c r="F42" s="65" t="s">
        <v>14</v>
      </c>
      <c r="G42" s="12"/>
      <c r="H42" s="12"/>
      <c r="I42" s="12"/>
      <c r="J42" s="12"/>
      <c r="K42" s="12"/>
      <c r="L42" s="12"/>
      <c r="M42" s="12">
        <f t="shared" si="0"/>
        <v>0</v>
      </c>
      <c r="N42" s="12">
        <f t="shared" si="1"/>
        <v>60</v>
      </c>
      <c r="O42" s="12">
        <f t="shared" si="2"/>
        <v>100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10"/>
    </row>
    <row r="43" spans="1:55" s="11" customFormat="1" ht="19.2" customHeight="1" x14ac:dyDescent="0.25">
      <c r="A43" s="30" t="s">
        <v>9</v>
      </c>
      <c r="B43" s="31">
        <v>38</v>
      </c>
      <c r="C43" s="38">
        <v>42657</v>
      </c>
      <c r="D43" s="35" t="s">
        <v>48</v>
      </c>
      <c r="E43" s="26" t="s">
        <v>8</v>
      </c>
      <c r="F43" s="65" t="s">
        <v>15</v>
      </c>
      <c r="G43" s="12"/>
      <c r="H43" s="12"/>
      <c r="I43" s="12"/>
      <c r="J43" s="12"/>
      <c r="K43" s="12"/>
      <c r="L43" s="12"/>
      <c r="M43" s="12">
        <f t="shared" si="0"/>
        <v>0</v>
      </c>
      <c r="N43" s="12">
        <f t="shared" si="1"/>
        <v>60</v>
      </c>
      <c r="O43" s="12">
        <f t="shared" si="2"/>
        <v>100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10"/>
    </row>
    <row r="44" spans="1:55" s="19" customFormat="1" ht="19.2" customHeight="1" x14ac:dyDescent="0.25">
      <c r="A44" s="30" t="s">
        <v>9</v>
      </c>
      <c r="B44" s="31">
        <v>39</v>
      </c>
      <c r="C44" s="38">
        <v>42658</v>
      </c>
      <c r="D44" s="35" t="s">
        <v>48</v>
      </c>
      <c r="E44" s="26" t="s">
        <v>16</v>
      </c>
      <c r="F44" s="65" t="s">
        <v>17</v>
      </c>
      <c r="G44" s="12"/>
      <c r="H44" s="12"/>
      <c r="I44" s="12"/>
      <c r="J44" s="12"/>
      <c r="K44" s="12"/>
      <c r="L44" s="12"/>
      <c r="M44" s="12">
        <f t="shared" si="0"/>
        <v>0</v>
      </c>
      <c r="N44" s="12">
        <f t="shared" si="1"/>
        <v>60</v>
      </c>
      <c r="O44" s="12">
        <f t="shared" si="2"/>
        <v>100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8"/>
    </row>
    <row r="45" spans="1:55" s="20" customFormat="1" ht="19.2" customHeight="1" x14ac:dyDescent="0.25">
      <c r="A45" s="50" t="s">
        <v>9</v>
      </c>
      <c r="B45" s="51">
        <v>40</v>
      </c>
      <c r="C45" s="58">
        <v>42659</v>
      </c>
      <c r="D45" s="53" t="s">
        <v>48</v>
      </c>
      <c r="E45" s="29" t="s">
        <v>18</v>
      </c>
      <c r="F45" s="66" t="s">
        <v>19</v>
      </c>
      <c r="G45" s="13"/>
      <c r="H45" s="13"/>
      <c r="I45" s="13"/>
      <c r="J45" s="13"/>
      <c r="K45" s="13"/>
      <c r="L45" s="13"/>
      <c r="M45" s="13">
        <f t="shared" si="0"/>
        <v>0</v>
      </c>
      <c r="N45" s="13">
        <f t="shared" si="1"/>
        <v>60</v>
      </c>
      <c r="O45" s="13">
        <f t="shared" si="2"/>
        <v>100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</row>
    <row r="46" spans="1:55" s="20" customFormat="1" ht="19.2" customHeight="1" x14ac:dyDescent="0.25">
      <c r="A46" s="46" t="s">
        <v>9</v>
      </c>
      <c r="B46" s="47">
        <v>41</v>
      </c>
      <c r="C46" s="61"/>
      <c r="D46" s="62"/>
      <c r="E46" s="25"/>
      <c r="F46" s="67"/>
      <c r="G46" s="9"/>
      <c r="H46" s="9"/>
      <c r="I46" s="9"/>
      <c r="J46" s="9"/>
      <c r="K46" s="9"/>
      <c r="L46" s="9"/>
      <c r="M46" s="9" t="str">
        <f t="shared" si="0"/>
        <v/>
      </c>
      <c r="N46" s="9" t="str">
        <f t="shared" si="1"/>
        <v/>
      </c>
      <c r="O46" s="9" t="str">
        <f t="shared" si="2"/>
        <v/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</row>
    <row r="47" spans="1:55" s="20" customFormat="1" ht="19.2" customHeight="1" x14ac:dyDescent="0.25">
      <c r="A47" s="30" t="s">
        <v>9</v>
      </c>
      <c r="B47" s="31">
        <v>42</v>
      </c>
      <c r="C47" s="38"/>
      <c r="D47" s="35"/>
      <c r="E47" s="26"/>
      <c r="F47" s="65"/>
      <c r="G47" s="12"/>
      <c r="H47" s="12"/>
      <c r="I47" s="12"/>
      <c r="J47" s="12"/>
      <c r="K47" s="12"/>
      <c r="L47" s="12"/>
      <c r="M47" s="12" t="str">
        <f t="shared" si="0"/>
        <v/>
      </c>
      <c r="N47" s="12" t="str">
        <f t="shared" si="1"/>
        <v/>
      </c>
      <c r="O47" s="12" t="str">
        <f t="shared" si="2"/>
        <v/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1:55" s="20" customFormat="1" ht="19.2" customHeight="1" x14ac:dyDescent="0.25">
      <c r="A48" s="30" t="s">
        <v>9</v>
      </c>
      <c r="B48" s="31">
        <v>43</v>
      </c>
      <c r="C48" s="38"/>
      <c r="D48" s="35"/>
      <c r="E48" s="26"/>
      <c r="F48" s="65"/>
      <c r="G48" s="12"/>
      <c r="H48" s="12"/>
      <c r="I48" s="12"/>
      <c r="J48" s="12"/>
      <c r="K48" s="12"/>
      <c r="L48" s="12"/>
      <c r="M48" s="12" t="str">
        <f t="shared" si="0"/>
        <v/>
      </c>
      <c r="N48" s="12" t="str">
        <f t="shared" si="1"/>
        <v/>
      </c>
      <c r="O48" s="12" t="str">
        <f t="shared" si="2"/>
        <v/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</row>
    <row r="49" spans="1:55" s="20" customFormat="1" ht="19.2" customHeight="1" x14ac:dyDescent="0.25">
      <c r="A49" s="30" t="s">
        <v>9</v>
      </c>
      <c r="B49" s="31">
        <v>44</v>
      </c>
      <c r="C49" s="38"/>
      <c r="D49" s="35"/>
      <c r="E49" s="26"/>
      <c r="F49" s="65"/>
      <c r="G49" s="12"/>
      <c r="H49" s="12"/>
      <c r="I49" s="12"/>
      <c r="J49" s="12"/>
      <c r="K49" s="12"/>
      <c r="L49" s="12"/>
      <c r="M49" s="12" t="str">
        <f t="shared" si="0"/>
        <v/>
      </c>
      <c r="N49" s="12" t="str">
        <f t="shared" si="1"/>
        <v/>
      </c>
      <c r="O49" s="12" t="str">
        <f t="shared" si="2"/>
        <v/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</row>
    <row r="50" spans="1:55" s="20" customFormat="1" ht="19.2" customHeight="1" x14ac:dyDescent="0.25">
      <c r="A50" s="50" t="s">
        <v>9</v>
      </c>
      <c r="B50" s="51">
        <v>45</v>
      </c>
      <c r="C50" s="58"/>
      <c r="D50" s="53"/>
      <c r="E50" s="29"/>
      <c r="F50" s="66"/>
      <c r="G50" s="13"/>
      <c r="H50" s="13"/>
      <c r="I50" s="13"/>
      <c r="J50" s="13"/>
      <c r="K50" s="13"/>
      <c r="L50" s="13"/>
      <c r="M50" s="13" t="str">
        <f t="shared" si="0"/>
        <v/>
      </c>
      <c r="N50" s="13" t="str">
        <f t="shared" si="1"/>
        <v/>
      </c>
      <c r="O50" s="13" t="str">
        <f t="shared" si="2"/>
        <v/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</row>
    <row r="55" spans="1:55" s="4" customFormat="1" x14ac:dyDescent="0.25">
      <c r="A55" s="5"/>
      <c r="B55" s="5"/>
      <c r="C55" s="5"/>
      <c r="D55" s="5"/>
      <c r="E55" s="5"/>
      <c r="F55" s="5"/>
      <c r="BC55" s="5"/>
    </row>
    <row r="56" spans="1:55" s="4" customFormat="1" x14ac:dyDescent="0.25">
      <c r="A56" s="5"/>
      <c r="B56" s="5"/>
      <c r="C56" s="5"/>
      <c r="D56" s="5"/>
      <c r="E56" s="5"/>
      <c r="F56" s="5"/>
      <c r="BC56" s="5"/>
    </row>
    <row r="57" spans="1:55" s="4" customFormat="1" x14ac:dyDescent="0.25">
      <c r="A57" s="5"/>
      <c r="B57" s="5"/>
      <c r="C57" s="5"/>
      <c r="D57" s="5"/>
      <c r="E57" s="5"/>
      <c r="F57" s="5"/>
      <c r="BC57" s="5"/>
    </row>
    <row r="58" spans="1:55" s="4" customFormat="1" x14ac:dyDescent="0.25">
      <c r="A58" s="5"/>
      <c r="B58" s="5"/>
      <c r="C58" s="5"/>
      <c r="D58" s="5"/>
      <c r="E58" s="5"/>
      <c r="F58" s="5"/>
      <c r="BC58" s="5"/>
    </row>
    <row r="59" spans="1:55" s="4" customFormat="1" x14ac:dyDescent="0.25">
      <c r="A59" s="5"/>
      <c r="B59" s="5"/>
      <c r="C59" s="5"/>
      <c r="D59" s="5"/>
      <c r="E59" s="5"/>
      <c r="F59" s="5"/>
      <c r="BC59" s="5"/>
    </row>
    <row r="60" spans="1:55" s="4" customFormat="1" x14ac:dyDescent="0.25">
      <c r="A60" s="5"/>
      <c r="B60" s="5"/>
      <c r="C60" s="5"/>
      <c r="D60" s="5"/>
      <c r="E60" s="5"/>
      <c r="F60" s="5"/>
      <c r="BC60" s="5"/>
    </row>
    <row r="61" spans="1:55" s="4" customFormat="1" x14ac:dyDescent="0.25">
      <c r="A61" s="5"/>
      <c r="B61" s="5"/>
      <c r="C61" s="5"/>
      <c r="D61" s="5"/>
      <c r="E61" s="5"/>
      <c r="F61" s="5"/>
      <c r="BC61" s="5"/>
    </row>
    <row r="62" spans="1:55" s="4" customFormat="1" x14ac:dyDescent="0.25">
      <c r="A62" s="5"/>
      <c r="B62" s="5"/>
      <c r="C62" s="5"/>
      <c r="D62" s="5"/>
      <c r="E62" s="5"/>
      <c r="F62" s="5"/>
      <c r="BC62" s="5"/>
    </row>
    <row r="63" spans="1:55" s="4" customFormat="1" x14ac:dyDescent="0.25">
      <c r="A63" s="5"/>
      <c r="B63" s="5"/>
      <c r="C63" s="5"/>
      <c r="D63" s="5"/>
      <c r="E63" s="5"/>
      <c r="F63" s="5"/>
      <c r="BC63" s="5"/>
    </row>
    <row r="64" spans="1:55" s="4" customFormat="1" x14ac:dyDescent="0.25">
      <c r="A64" s="5"/>
      <c r="B64" s="5"/>
      <c r="C64" s="5"/>
      <c r="D64" s="5"/>
      <c r="E64" s="5"/>
      <c r="F64" s="5"/>
      <c r="BC64" s="5"/>
    </row>
    <row r="65" spans="1:55" s="4" customFormat="1" x14ac:dyDescent="0.25">
      <c r="A65" s="5"/>
      <c r="B65" s="5"/>
      <c r="C65" s="5"/>
      <c r="D65" s="5"/>
      <c r="E65" s="5"/>
      <c r="F65" s="5"/>
      <c r="BC65" s="5"/>
    </row>
    <row r="66" spans="1:55" s="4" customFormat="1" x14ac:dyDescent="0.25">
      <c r="A66" s="5"/>
      <c r="B66" s="5"/>
      <c r="C66" s="5"/>
      <c r="D66" s="5"/>
      <c r="E66" s="5"/>
      <c r="F66" s="5"/>
      <c r="BC66" s="5"/>
    </row>
    <row r="67" spans="1:55" s="4" customFormat="1" x14ac:dyDescent="0.25">
      <c r="A67" s="5"/>
      <c r="B67" s="5"/>
      <c r="C67" s="5"/>
      <c r="D67" s="5"/>
      <c r="E67" s="5"/>
      <c r="F67" s="5"/>
      <c r="BC67" s="5"/>
    </row>
    <row r="68" spans="1:55" s="4" customFormat="1" x14ac:dyDescent="0.25">
      <c r="A68" s="5"/>
      <c r="B68" s="5"/>
      <c r="C68" s="5"/>
      <c r="D68" s="5"/>
      <c r="E68" s="5"/>
      <c r="F68" s="5"/>
      <c r="BC68" s="5"/>
    </row>
    <row r="69" spans="1:55" s="4" customFormat="1" x14ac:dyDescent="0.25">
      <c r="A69" s="5"/>
      <c r="B69" s="5"/>
      <c r="C69" s="5"/>
      <c r="D69" s="5"/>
      <c r="E69" s="5"/>
      <c r="F69" s="5"/>
      <c r="BC69" s="5"/>
    </row>
    <row r="70" spans="1:55" s="4" customFormat="1" x14ac:dyDescent="0.25">
      <c r="A70" s="5"/>
      <c r="B70" s="5"/>
      <c r="C70" s="5"/>
      <c r="D70" s="5"/>
      <c r="E70" s="5"/>
      <c r="F70" s="5"/>
      <c r="BC70" s="5"/>
    </row>
  </sheetData>
  <sheetProtection insertRows="0" deleteRows="0"/>
  <mergeCells count="6">
    <mergeCell ref="G2:O2"/>
    <mergeCell ref="D3:F3"/>
    <mergeCell ref="E5:F5"/>
    <mergeCell ref="A1:F1"/>
    <mergeCell ref="B2:C2"/>
    <mergeCell ref="D2:F2"/>
  </mergeCells>
  <printOptions horizontalCentered="1"/>
  <pageMargins left="0.59055118110236227" right="0.59055118110236227" top="0.39370078740157483" bottom="0.19685039370078741" header="0.51181102362204722" footer="0.26"/>
  <pageSetup paperSize="9" scale="7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FFF7-1976-4D51-9A7D-49DC31263449}">
  <sheetPr codeName="Sheet5">
    <pageSetUpPr autoPageBreaks="0" fitToPage="1"/>
  </sheetPr>
  <dimension ref="A1:BP70"/>
  <sheetViews>
    <sheetView showGridLines="0" zoomScaleNormal="100" zoomScalePageLayoutView="90" workbookViewId="0">
      <pane ySplit="5" topLeftCell="A6" activePane="bottomLeft" state="frozen"/>
      <selection pane="bottomLeft" activeCell="AF48" sqref="AF48"/>
    </sheetView>
  </sheetViews>
  <sheetFormatPr defaultColWidth="8" defaultRowHeight="15.6" x14ac:dyDescent="0.25"/>
  <cols>
    <col min="1" max="1" width="6.296875" style="5" customWidth="1"/>
    <col min="2" max="2" width="4" style="5" customWidth="1"/>
    <col min="3" max="3" width="6.59765625" style="5" customWidth="1"/>
    <col min="4" max="4" width="3.69921875" style="5" customWidth="1"/>
    <col min="5" max="5" width="9.59765625" style="5" customWidth="1"/>
    <col min="6" max="6" width="8.19921875" style="5" customWidth="1"/>
    <col min="7" max="26" width="2.296875" style="4" customWidth="1"/>
    <col min="27" max="27" width="2.296875" style="4" hidden="1" customWidth="1"/>
    <col min="28" max="28" width="2.296875" style="4" customWidth="1"/>
    <col min="29" max="67" width="8" style="4"/>
    <col min="68" max="16384" width="8" style="5"/>
  </cols>
  <sheetData>
    <row r="1" spans="1:68" ht="30" customHeight="1" x14ac:dyDescent="0.25">
      <c r="A1" s="303" t="s">
        <v>54</v>
      </c>
      <c r="B1" s="303"/>
      <c r="C1" s="303"/>
      <c r="D1" s="303"/>
      <c r="E1" s="303"/>
      <c r="F1" s="303"/>
    </row>
    <row r="2" spans="1:68" ht="26.4" customHeight="1" x14ac:dyDescent="0.25">
      <c r="A2" s="23" t="s">
        <v>0</v>
      </c>
      <c r="B2" s="304" t="s">
        <v>1</v>
      </c>
      <c r="C2" s="304"/>
      <c r="D2" s="304" t="s">
        <v>65</v>
      </c>
      <c r="E2" s="304"/>
      <c r="F2" s="304"/>
      <c r="G2" s="296" t="s">
        <v>66</v>
      </c>
      <c r="H2" s="297"/>
      <c r="I2" s="297"/>
      <c r="J2" s="297"/>
      <c r="K2" s="297"/>
      <c r="L2" s="297"/>
      <c r="M2" s="297"/>
      <c r="N2" s="298"/>
      <c r="O2" s="314" t="s">
        <v>67</v>
      </c>
      <c r="P2" s="310" t="s">
        <v>68</v>
      </c>
      <c r="Q2" s="315"/>
      <c r="R2" s="315"/>
      <c r="S2" s="315"/>
      <c r="T2" s="315"/>
      <c r="U2" s="305" t="s">
        <v>67</v>
      </c>
      <c r="V2" s="306" t="s">
        <v>71</v>
      </c>
      <c r="W2" s="307"/>
      <c r="X2" s="307"/>
      <c r="Y2" s="307"/>
      <c r="Z2" s="307"/>
      <c r="AA2" s="77"/>
      <c r="AB2" s="305" t="s">
        <v>67</v>
      </c>
    </row>
    <row r="3" spans="1:68" ht="26.4" customHeight="1" x14ac:dyDescent="0.25">
      <c r="A3" s="44" t="s">
        <v>2</v>
      </c>
      <c r="B3" s="39">
        <v>1.5</v>
      </c>
      <c r="C3" s="45" t="s">
        <v>3</v>
      </c>
      <c r="D3" s="299" t="s">
        <v>52</v>
      </c>
      <c r="E3" s="299"/>
      <c r="F3" s="300"/>
      <c r="G3" s="311"/>
      <c r="H3" s="312"/>
      <c r="I3" s="312"/>
      <c r="J3" s="312"/>
      <c r="K3" s="312"/>
      <c r="L3" s="312"/>
      <c r="M3" s="312"/>
      <c r="N3" s="313"/>
      <c r="O3" s="314"/>
      <c r="P3" s="310"/>
      <c r="Q3" s="315"/>
      <c r="R3" s="315"/>
      <c r="S3" s="315"/>
      <c r="T3" s="315"/>
      <c r="U3" s="305"/>
      <c r="V3" s="306"/>
      <c r="W3" s="307"/>
      <c r="X3" s="307"/>
      <c r="Y3" s="307"/>
      <c r="Z3" s="307"/>
      <c r="AA3" s="77"/>
      <c r="AB3" s="305"/>
    </row>
    <row r="4" spans="1:68" ht="26.4" customHeight="1" x14ac:dyDescent="0.25">
      <c r="A4" s="2" t="s">
        <v>4</v>
      </c>
      <c r="B4" s="3"/>
      <c r="C4" s="22"/>
      <c r="D4" s="22"/>
      <c r="E4" s="22"/>
      <c r="F4" s="24" t="s">
        <v>53</v>
      </c>
      <c r="G4" s="316" t="s">
        <v>69</v>
      </c>
      <c r="H4" s="316"/>
      <c r="I4" s="316"/>
      <c r="J4" s="316"/>
      <c r="K4" s="316"/>
      <c r="L4" s="316"/>
      <c r="M4" s="316"/>
      <c r="N4" s="316"/>
      <c r="O4" s="314"/>
      <c r="P4" s="308" t="s">
        <v>70</v>
      </c>
      <c r="Q4" s="309"/>
      <c r="R4" s="309"/>
      <c r="S4" s="309"/>
      <c r="T4" s="310"/>
      <c r="U4" s="305"/>
      <c r="V4" s="308" t="s">
        <v>70</v>
      </c>
      <c r="W4" s="309"/>
      <c r="X4" s="309"/>
      <c r="Y4" s="309"/>
      <c r="Z4" s="310"/>
      <c r="AA4" s="78"/>
      <c r="AB4" s="305"/>
    </row>
    <row r="5" spans="1:68" s="8" customFormat="1" ht="26.4" customHeight="1" x14ac:dyDescent="0.25">
      <c r="A5" s="40" t="s">
        <v>5</v>
      </c>
      <c r="B5" s="40" t="s">
        <v>6</v>
      </c>
      <c r="C5" s="42" t="s">
        <v>7</v>
      </c>
      <c r="D5" s="41" t="s">
        <v>51</v>
      </c>
      <c r="E5" s="301" t="s">
        <v>59</v>
      </c>
      <c r="F5" s="302"/>
      <c r="G5" s="70">
        <v>1</v>
      </c>
      <c r="H5" s="70">
        <v>2</v>
      </c>
      <c r="I5" s="70">
        <v>3</v>
      </c>
      <c r="J5" s="70">
        <v>4</v>
      </c>
      <c r="K5" s="71">
        <v>5</v>
      </c>
      <c r="L5" s="70">
        <v>6</v>
      </c>
      <c r="M5" s="70">
        <v>7</v>
      </c>
      <c r="N5" s="70">
        <v>8</v>
      </c>
      <c r="O5" s="314"/>
      <c r="P5" s="70">
        <v>1</v>
      </c>
      <c r="Q5" s="70">
        <v>2</v>
      </c>
      <c r="R5" s="70">
        <v>3</v>
      </c>
      <c r="S5" s="70">
        <v>4</v>
      </c>
      <c r="T5" s="70">
        <v>5</v>
      </c>
      <c r="U5" s="305"/>
      <c r="V5" s="70">
        <v>1</v>
      </c>
      <c r="W5" s="70">
        <v>2</v>
      </c>
      <c r="X5" s="70">
        <v>3</v>
      </c>
      <c r="Y5" s="70">
        <v>4</v>
      </c>
      <c r="Z5" s="70">
        <v>5</v>
      </c>
      <c r="AA5" s="70"/>
      <c r="AB5" s="305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7"/>
    </row>
    <row r="6" spans="1:68" s="11" customFormat="1" ht="19.2" customHeight="1" x14ac:dyDescent="0.25">
      <c r="A6" s="46" t="s">
        <v>9</v>
      </c>
      <c r="B6" s="47">
        <v>1</v>
      </c>
      <c r="C6" s="48">
        <v>40572</v>
      </c>
      <c r="D6" s="49" t="s">
        <v>10</v>
      </c>
      <c r="E6" s="25" t="s">
        <v>11</v>
      </c>
      <c r="F6" s="67" t="s">
        <v>12</v>
      </c>
      <c r="G6" s="9">
        <v>3</v>
      </c>
      <c r="H6" s="9">
        <v>2</v>
      </c>
      <c r="I6" s="9">
        <v>3</v>
      </c>
      <c r="J6" s="9">
        <v>3</v>
      </c>
      <c r="K6" s="9">
        <v>2</v>
      </c>
      <c r="L6" s="9">
        <v>3</v>
      </c>
      <c r="M6" s="9">
        <v>3</v>
      </c>
      <c r="N6" s="9">
        <v>2</v>
      </c>
      <c r="O6" s="72">
        <f>IF(C6="","",MODE(G6:N6))</f>
        <v>3</v>
      </c>
      <c r="P6" s="9">
        <v>3</v>
      </c>
      <c r="Q6" s="9">
        <v>3</v>
      </c>
      <c r="R6" s="9">
        <v>3</v>
      </c>
      <c r="S6" s="9">
        <v>3</v>
      </c>
      <c r="T6" s="9">
        <v>3</v>
      </c>
      <c r="U6" s="72">
        <f>IF(C6="","",((MODE(P6:T6))))</f>
        <v>3</v>
      </c>
      <c r="V6" s="9">
        <v>3</v>
      </c>
      <c r="W6" s="9">
        <v>3</v>
      </c>
      <c r="X6" s="9">
        <v>3</v>
      </c>
      <c r="Y6" s="9">
        <v>3</v>
      </c>
      <c r="Z6" s="9">
        <v>3</v>
      </c>
      <c r="AA6" s="9">
        <f>COUNTIF(V6:Z6,2)+COUNTIF(V6:Z6,3)</f>
        <v>5</v>
      </c>
      <c r="AB6" s="72" t="str">
        <f>IF(C6="","",IF(AA6&lt;3,"0",IF(AA6&lt;4,"1",IF(AA6&lt;5,"2","3"))))</f>
        <v>3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/>
    </row>
    <row r="7" spans="1:68" s="11" customFormat="1" ht="19.2" customHeight="1" x14ac:dyDescent="0.25">
      <c r="A7" s="30" t="s">
        <v>9</v>
      </c>
      <c r="B7" s="31">
        <v>2</v>
      </c>
      <c r="C7" s="32">
        <v>40603</v>
      </c>
      <c r="D7" s="33" t="s">
        <v>10</v>
      </c>
      <c r="E7" s="26" t="s">
        <v>13</v>
      </c>
      <c r="F7" s="65" t="s">
        <v>14</v>
      </c>
      <c r="G7" s="12">
        <v>3</v>
      </c>
      <c r="H7" s="12">
        <v>2</v>
      </c>
      <c r="I7" s="12">
        <v>3</v>
      </c>
      <c r="J7" s="12">
        <v>3</v>
      </c>
      <c r="K7" s="12">
        <v>2</v>
      </c>
      <c r="L7" s="12">
        <v>3</v>
      </c>
      <c r="M7" s="12">
        <v>3</v>
      </c>
      <c r="N7" s="12">
        <v>2</v>
      </c>
      <c r="O7" s="73">
        <f t="shared" ref="O7:O50" si="0">IF(C7="","",MODE(G7:N7))</f>
        <v>3</v>
      </c>
      <c r="P7" s="12">
        <v>3</v>
      </c>
      <c r="Q7" s="12">
        <v>3</v>
      </c>
      <c r="R7" s="12">
        <v>3</v>
      </c>
      <c r="S7" s="12">
        <v>3</v>
      </c>
      <c r="T7" s="12">
        <v>3</v>
      </c>
      <c r="U7" s="73">
        <f t="shared" ref="U7:U50" si="1">IF(C7="","",((MODE(P7:T7))))</f>
        <v>3</v>
      </c>
      <c r="V7" s="12">
        <v>3</v>
      </c>
      <c r="W7" s="12">
        <v>3</v>
      </c>
      <c r="X7" s="12">
        <v>3</v>
      </c>
      <c r="Y7" s="12">
        <v>3</v>
      </c>
      <c r="Z7" s="12">
        <v>3</v>
      </c>
      <c r="AA7" s="12">
        <f t="shared" ref="AA7:AA50" si="2">COUNTIF(V7:Z7,2)+COUNTIF(V7:Z7,3)</f>
        <v>5</v>
      </c>
      <c r="AB7" s="73" t="str">
        <f t="shared" ref="AB7:AB50" si="3">IF(C7="","",IF(AA7&lt;3,"0",IF(AA7&lt;4,"1",IF(AA7&lt;5,"2","3"))))</f>
        <v>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/>
    </row>
    <row r="8" spans="1:68" s="11" customFormat="1" ht="19.2" customHeight="1" x14ac:dyDescent="0.25">
      <c r="A8" s="30" t="s">
        <v>9</v>
      </c>
      <c r="B8" s="31">
        <v>3</v>
      </c>
      <c r="C8" s="32">
        <v>40609</v>
      </c>
      <c r="D8" s="33" t="s">
        <v>10</v>
      </c>
      <c r="E8" s="26" t="s">
        <v>8</v>
      </c>
      <c r="F8" s="65" t="s">
        <v>15</v>
      </c>
      <c r="G8" s="12">
        <v>3</v>
      </c>
      <c r="H8" s="12">
        <v>2</v>
      </c>
      <c r="I8" s="12">
        <v>3</v>
      </c>
      <c r="J8" s="12">
        <v>3</v>
      </c>
      <c r="K8" s="12">
        <v>2</v>
      </c>
      <c r="L8" s="12">
        <v>3</v>
      </c>
      <c r="M8" s="12">
        <v>3</v>
      </c>
      <c r="N8" s="12">
        <v>2</v>
      </c>
      <c r="O8" s="73">
        <f t="shared" si="0"/>
        <v>3</v>
      </c>
      <c r="P8" s="12">
        <v>3</v>
      </c>
      <c r="Q8" s="12">
        <v>3</v>
      </c>
      <c r="R8" s="12">
        <v>3</v>
      </c>
      <c r="S8" s="12">
        <v>3</v>
      </c>
      <c r="T8" s="12">
        <v>3</v>
      </c>
      <c r="U8" s="73">
        <f t="shared" si="1"/>
        <v>3</v>
      </c>
      <c r="V8" s="12">
        <v>3</v>
      </c>
      <c r="W8" s="12">
        <v>3</v>
      </c>
      <c r="X8" s="12">
        <v>3</v>
      </c>
      <c r="Y8" s="12">
        <v>3</v>
      </c>
      <c r="Z8" s="12">
        <v>3</v>
      </c>
      <c r="AA8" s="12">
        <f t="shared" si="2"/>
        <v>5</v>
      </c>
      <c r="AB8" s="73" t="str">
        <f t="shared" si="3"/>
        <v>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/>
    </row>
    <row r="9" spans="1:68" s="11" customFormat="1" ht="19.2" customHeight="1" x14ac:dyDescent="0.25">
      <c r="A9" s="30" t="s">
        <v>9</v>
      </c>
      <c r="B9" s="31">
        <v>4</v>
      </c>
      <c r="C9" s="32">
        <v>40645</v>
      </c>
      <c r="D9" s="33" t="s">
        <v>10</v>
      </c>
      <c r="E9" s="26" t="s">
        <v>16</v>
      </c>
      <c r="F9" s="65" t="s">
        <v>17</v>
      </c>
      <c r="G9" s="12">
        <v>3</v>
      </c>
      <c r="H9" s="12">
        <v>2</v>
      </c>
      <c r="I9" s="12">
        <v>3</v>
      </c>
      <c r="J9" s="12">
        <v>3</v>
      </c>
      <c r="K9" s="12">
        <v>2</v>
      </c>
      <c r="L9" s="12">
        <v>3</v>
      </c>
      <c r="M9" s="12">
        <v>3</v>
      </c>
      <c r="N9" s="12">
        <v>2</v>
      </c>
      <c r="O9" s="73">
        <f t="shared" si="0"/>
        <v>3</v>
      </c>
      <c r="P9" s="12">
        <v>3</v>
      </c>
      <c r="Q9" s="12">
        <v>3</v>
      </c>
      <c r="R9" s="12">
        <v>3</v>
      </c>
      <c r="S9" s="12">
        <v>3</v>
      </c>
      <c r="T9" s="12">
        <v>3</v>
      </c>
      <c r="U9" s="73">
        <f t="shared" si="1"/>
        <v>3</v>
      </c>
      <c r="V9" s="12">
        <v>3</v>
      </c>
      <c r="W9" s="12">
        <v>3</v>
      </c>
      <c r="X9" s="12">
        <v>3</v>
      </c>
      <c r="Y9" s="12">
        <v>3</v>
      </c>
      <c r="Z9" s="12">
        <v>3</v>
      </c>
      <c r="AA9" s="12">
        <f t="shared" si="2"/>
        <v>5</v>
      </c>
      <c r="AB9" s="73" t="str">
        <f t="shared" si="3"/>
        <v>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/>
    </row>
    <row r="10" spans="1:68" s="11" customFormat="1" ht="19.2" customHeight="1" x14ac:dyDescent="0.25">
      <c r="A10" s="50" t="s">
        <v>9</v>
      </c>
      <c r="B10" s="51">
        <v>5</v>
      </c>
      <c r="C10" s="52">
        <v>40685</v>
      </c>
      <c r="D10" s="53" t="s">
        <v>10</v>
      </c>
      <c r="E10" s="29" t="s">
        <v>18</v>
      </c>
      <c r="F10" s="66" t="s">
        <v>19</v>
      </c>
      <c r="G10" s="13">
        <v>3</v>
      </c>
      <c r="H10" s="13">
        <v>2</v>
      </c>
      <c r="I10" s="13">
        <v>3</v>
      </c>
      <c r="J10" s="13">
        <v>3</v>
      </c>
      <c r="K10" s="13">
        <v>2</v>
      </c>
      <c r="L10" s="13">
        <v>3</v>
      </c>
      <c r="M10" s="13">
        <v>3</v>
      </c>
      <c r="N10" s="13">
        <v>2</v>
      </c>
      <c r="O10" s="74">
        <f t="shared" si="0"/>
        <v>3</v>
      </c>
      <c r="P10" s="13">
        <v>3</v>
      </c>
      <c r="Q10" s="13">
        <v>3</v>
      </c>
      <c r="R10" s="13">
        <v>3</v>
      </c>
      <c r="S10" s="13">
        <v>3</v>
      </c>
      <c r="T10" s="13">
        <v>3</v>
      </c>
      <c r="U10" s="74">
        <f t="shared" si="1"/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f t="shared" si="2"/>
        <v>5</v>
      </c>
      <c r="AB10" s="74" t="str">
        <f t="shared" si="3"/>
        <v>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/>
    </row>
    <row r="11" spans="1:68" s="11" customFormat="1" ht="19.2" customHeight="1" x14ac:dyDescent="0.25">
      <c r="A11" s="46" t="s">
        <v>9</v>
      </c>
      <c r="B11" s="47">
        <v>6</v>
      </c>
      <c r="C11" s="48">
        <v>40686</v>
      </c>
      <c r="D11" s="49" t="s">
        <v>10</v>
      </c>
      <c r="E11" s="25" t="s">
        <v>20</v>
      </c>
      <c r="F11" s="67" t="s">
        <v>21</v>
      </c>
      <c r="G11" s="9">
        <v>3</v>
      </c>
      <c r="H11" s="9">
        <v>2</v>
      </c>
      <c r="I11" s="9">
        <v>3</v>
      </c>
      <c r="J11" s="9">
        <v>3</v>
      </c>
      <c r="K11" s="9">
        <v>2</v>
      </c>
      <c r="L11" s="9">
        <v>3</v>
      </c>
      <c r="M11" s="9">
        <v>3</v>
      </c>
      <c r="N11" s="9">
        <v>2</v>
      </c>
      <c r="O11" s="72">
        <f t="shared" si="0"/>
        <v>3</v>
      </c>
      <c r="P11" s="9">
        <v>3</v>
      </c>
      <c r="Q11" s="9">
        <v>3</v>
      </c>
      <c r="R11" s="9">
        <v>3</v>
      </c>
      <c r="S11" s="9">
        <v>3</v>
      </c>
      <c r="T11" s="9">
        <v>3</v>
      </c>
      <c r="U11" s="72">
        <f t="shared" si="1"/>
        <v>3</v>
      </c>
      <c r="V11" s="9">
        <v>3</v>
      </c>
      <c r="W11" s="9">
        <v>3</v>
      </c>
      <c r="X11" s="9">
        <v>3</v>
      </c>
      <c r="Y11" s="9">
        <v>3</v>
      </c>
      <c r="Z11" s="9">
        <v>3</v>
      </c>
      <c r="AA11" s="9">
        <f t="shared" si="2"/>
        <v>5</v>
      </c>
      <c r="AB11" s="72" t="str">
        <f t="shared" si="3"/>
        <v>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0"/>
    </row>
    <row r="12" spans="1:68" s="16" customFormat="1" ht="19.2" customHeight="1" x14ac:dyDescent="0.25">
      <c r="A12" s="30" t="s">
        <v>9</v>
      </c>
      <c r="B12" s="31">
        <v>7</v>
      </c>
      <c r="C12" s="32">
        <v>40688</v>
      </c>
      <c r="D12" s="33" t="s">
        <v>10</v>
      </c>
      <c r="E12" s="26" t="s">
        <v>22</v>
      </c>
      <c r="F12" s="65" t="s">
        <v>23</v>
      </c>
      <c r="G12" s="12">
        <v>3</v>
      </c>
      <c r="H12" s="12">
        <v>2</v>
      </c>
      <c r="I12" s="12">
        <v>3</v>
      </c>
      <c r="J12" s="12">
        <v>3</v>
      </c>
      <c r="K12" s="12">
        <v>2</v>
      </c>
      <c r="L12" s="12">
        <v>3</v>
      </c>
      <c r="M12" s="12">
        <v>3</v>
      </c>
      <c r="N12" s="12">
        <v>2</v>
      </c>
      <c r="O12" s="73">
        <f t="shared" si="0"/>
        <v>3</v>
      </c>
      <c r="P12" s="12">
        <v>3</v>
      </c>
      <c r="Q12" s="12">
        <v>3</v>
      </c>
      <c r="R12" s="12">
        <v>3</v>
      </c>
      <c r="S12" s="12">
        <v>3</v>
      </c>
      <c r="T12" s="12">
        <v>3</v>
      </c>
      <c r="U12" s="73">
        <f t="shared" si="1"/>
        <v>3</v>
      </c>
      <c r="V12" s="12">
        <v>3</v>
      </c>
      <c r="W12" s="12">
        <v>3</v>
      </c>
      <c r="X12" s="12">
        <v>3</v>
      </c>
      <c r="Y12" s="12">
        <v>3</v>
      </c>
      <c r="Z12" s="12">
        <v>3</v>
      </c>
      <c r="AA12" s="12">
        <f t="shared" si="2"/>
        <v>5</v>
      </c>
      <c r="AB12" s="73" t="str">
        <f t="shared" si="3"/>
        <v>3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5"/>
    </row>
    <row r="13" spans="1:68" s="11" customFormat="1" ht="19.2" customHeight="1" x14ac:dyDescent="0.25">
      <c r="A13" s="30" t="s">
        <v>9</v>
      </c>
      <c r="B13" s="31">
        <v>8</v>
      </c>
      <c r="C13" s="32">
        <v>40723</v>
      </c>
      <c r="D13" s="33" t="s">
        <v>10</v>
      </c>
      <c r="E13" s="26" t="s">
        <v>24</v>
      </c>
      <c r="F13" s="65" t="s">
        <v>25</v>
      </c>
      <c r="G13" s="12">
        <v>3</v>
      </c>
      <c r="H13" s="12">
        <v>2</v>
      </c>
      <c r="I13" s="12">
        <v>3</v>
      </c>
      <c r="J13" s="12">
        <v>3</v>
      </c>
      <c r="K13" s="12">
        <v>2</v>
      </c>
      <c r="L13" s="12">
        <v>3</v>
      </c>
      <c r="M13" s="12">
        <v>3</v>
      </c>
      <c r="N13" s="12">
        <v>2</v>
      </c>
      <c r="O13" s="73">
        <f t="shared" si="0"/>
        <v>3</v>
      </c>
      <c r="P13" s="12">
        <v>3</v>
      </c>
      <c r="Q13" s="12">
        <v>3</v>
      </c>
      <c r="R13" s="12">
        <v>3</v>
      </c>
      <c r="S13" s="12">
        <v>3</v>
      </c>
      <c r="T13" s="12">
        <v>3</v>
      </c>
      <c r="U13" s="73">
        <f t="shared" si="1"/>
        <v>3</v>
      </c>
      <c r="V13" s="12">
        <v>3</v>
      </c>
      <c r="W13" s="12">
        <v>3</v>
      </c>
      <c r="X13" s="12">
        <v>3</v>
      </c>
      <c r="Y13" s="12">
        <v>3</v>
      </c>
      <c r="Z13" s="12">
        <v>3</v>
      </c>
      <c r="AA13" s="12">
        <f t="shared" si="2"/>
        <v>5</v>
      </c>
      <c r="AB13" s="73" t="str">
        <f t="shared" si="3"/>
        <v>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/>
    </row>
    <row r="14" spans="1:68" s="11" customFormat="1" ht="19.2" customHeight="1" x14ac:dyDescent="0.25">
      <c r="A14" s="30" t="s">
        <v>9</v>
      </c>
      <c r="B14" s="31">
        <v>9</v>
      </c>
      <c r="C14" s="32">
        <v>40731</v>
      </c>
      <c r="D14" s="33" t="s">
        <v>10</v>
      </c>
      <c r="E14" s="26" t="s">
        <v>26</v>
      </c>
      <c r="F14" s="65" t="s">
        <v>27</v>
      </c>
      <c r="G14" s="12">
        <v>3</v>
      </c>
      <c r="H14" s="12">
        <v>2</v>
      </c>
      <c r="I14" s="12">
        <v>3</v>
      </c>
      <c r="J14" s="12">
        <v>3</v>
      </c>
      <c r="K14" s="12">
        <v>2</v>
      </c>
      <c r="L14" s="12">
        <v>3</v>
      </c>
      <c r="M14" s="12">
        <v>3</v>
      </c>
      <c r="N14" s="12">
        <v>2</v>
      </c>
      <c r="O14" s="73">
        <f t="shared" si="0"/>
        <v>3</v>
      </c>
      <c r="P14" s="12">
        <v>3</v>
      </c>
      <c r="Q14" s="12">
        <v>3</v>
      </c>
      <c r="R14" s="12">
        <v>3</v>
      </c>
      <c r="S14" s="12">
        <v>3</v>
      </c>
      <c r="T14" s="12">
        <v>3</v>
      </c>
      <c r="U14" s="73">
        <f t="shared" si="1"/>
        <v>3</v>
      </c>
      <c r="V14" s="12">
        <v>3</v>
      </c>
      <c r="W14" s="12">
        <v>3</v>
      </c>
      <c r="X14" s="12">
        <v>3</v>
      </c>
      <c r="Y14" s="12">
        <v>3</v>
      </c>
      <c r="Z14" s="12">
        <v>3</v>
      </c>
      <c r="AA14" s="12">
        <f t="shared" si="2"/>
        <v>5</v>
      </c>
      <c r="AB14" s="73" t="str">
        <f t="shared" si="3"/>
        <v>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0"/>
    </row>
    <row r="15" spans="1:68" s="11" customFormat="1" ht="19.2" customHeight="1" x14ac:dyDescent="0.25">
      <c r="A15" s="50" t="s">
        <v>9</v>
      </c>
      <c r="B15" s="51">
        <v>10</v>
      </c>
      <c r="C15" s="52">
        <v>40732</v>
      </c>
      <c r="D15" s="53" t="s">
        <v>10</v>
      </c>
      <c r="E15" s="29" t="s">
        <v>28</v>
      </c>
      <c r="F15" s="66" t="s">
        <v>29</v>
      </c>
      <c r="G15" s="13">
        <v>3</v>
      </c>
      <c r="H15" s="13">
        <v>2</v>
      </c>
      <c r="I15" s="13">
        <v>3</v>
      </c>
      <c r="J15" s="13">
        <v>3</v>
      </c>
      <c r="K15" s="13">
        <v>2</v>
      </c>
      <c r="L15" s="13">
        <v>3</v>
      </c>
      <c r="M15" s="13">
        <v>3</v>
      </c>
      <c r="N15" s="13">
        <v>2</v>
      </c>
      <c r="O15" s="74">
        <f t="shared" si="0"/>
        <v>3</v>
      </c>
      <c r="P15" s="13">
        <v>3</v>
      </c>
      <c r="Q15" s="13">
        <v>3</v>
      </c>
      <c r="R15" s="13">
        <v>3</v>
      </c>
      <c r="S15" s="13">
        <v>3</v>
      </c>
      <c r="T15" s="13">
        <v>3</v>
      </c>
      <c r="U15" s="74">
        <f t="shared" si="1"/>
        <v>3</v>
      </c>
      <c r="V15" s="13">
        <v>3</v>
      </c>
      <c r="W15" s="13">
        <v>3</v>
      </c>
      <c r="X15" s="13">
        <v>3</v>
      </c>
      <c r="Y15" s="13">
        <v>3</v>
      </c>
      <c r="Z15" s="13">
        <v>3</v>
      </c>
      <c r="AA15" s="13">
        <f t="shared" si="2"/>
        <v>5</v>
      </c>
      <c r="AB15" s="74" t="str">
        <f t="shared" si="3"/>
        <v>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0"/>
    </row>
    <row r="16" spans="1:68" s="11" customFormat="1" ht="19.2" customHeight="1" x14ac:dyDescent="0.25">
      <c r="A16" s="46" t="s">
        <v>9</v>
      </c>
      <c r="B16" s="47">
        <v>11</v>
      </c>
      <c r="C16" s="48">
        <v>40805</v>
      </c>
      <c r="D16" s="49" t="s">
        <v>10</v>
      </c>
      <c r="E16" s="25" t="s">
        <v>30</v>
      </c>
      <c r="F16" s="67" t="s">
        <v>31</v>
      </c>
      <c r="G16" s="9">
        <v>3</v>
      </c>
      <c r="H16" s="9">
        <v>2</v>
      </c>
      <c r="I16" s="9">
        <v>3</v>
      </c>
      <c r="J16" s="9">
        <v>3</v>
      </c>
      <c r="K16" s="9">
        <v>2</v>
      </c>
      <c r="L16" s="9">
        <v>3</v>
      </c>
      <c r="M16" s="9">
        <v>3</v>
      </c>
      <c r="N16" s="9">
        <v>2</v>
      </c>
      <c r="O16" s="72">
        <f t="shared" si="0"/>
        <v>3</v>
      </c>
      <c r="P16" s="9">
        <v>3</v>
      </c>
      <c r="Q16" s="9">
        <v>3</v>
      </c>
      <c r="R16" s="9">
        <v>3</v>
      </c>
      <c r="S16" s="9">
        <v>3</v>
      </c>
      <c r="T16" s="9">
        <v>3</v>
      </c>
      <c r="U16" s="72">
        <f t="shared" si="1"/>
        <v>3</v>
      </c>
      <c r="V16" s="9">
        <v>3</v>
      </c>
      <c r="W16" s="9">
        <v>3</v>
      </c>
      <c r="X16" s="9">
        <v>3</v>
      </c>
      <c r="Y16" s="9">
        <v>3</v>
      </c>
      <c r="Z16" s="9">
        <v>3</v>
      </c>
      <c r="AA16" s="9">
        <f t="shared" si="2"/>
        <v>5</v>
      </c>
      <c r="AB16" s="72" t="str">
        <f t="shared" si="3"/>
        <v>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0"/>
    </row>
    <row r="17" spans="1:68" s="11" customFormat="1" ht="19.2" customHeight="1" x14ac:dyDescent="0.25">
      <c r="A17" s="30" t="s">
        <v>9</v>
      </c>
      <c r="B17" s="31">
        <v>12</v>
      </c>
      <c r="C17" s="32">
        <v>40874</v>
      </c>
      <c r="D17" s="33" t="s">
        <v>10</v>
      </c>
      <c r="E17" s="26" t="s">
        <v>32</v>
      </c>
      <c r="F17" s="65" t="s">
        <v>33</v>
      </c>
      <c r="G17" s="12">
        <v>3</v>
      </c>
      <c r="H17" s="12">
        <v>2</v>
      </c>
      <c r="I17" s="12">
        <v>3</v>
      </c>
      <c r="J17" s="12">
        <v>3</v>
      </c>
      <c r="K17" s="12">
        <v>2</v>
      </c>
      <c r="L17" s="12">
        <v>3</v>
      </c>
      <c r="M17" s="12">
        <v>3</v>
      </c>
      <c r="N17" s="12">
        <v>2</v>
      </c>
      <c r="O17" s="73">
        <f t="shared" si="0"/>
        <v>3</v>
      </c>
      <c r="P17" s="12">
        <v>3</v>
      </c>
      <c r="Q17" s="12">
        <v>3</v>
      </c>
      <c r="R17" s="12">
        <v>3</v>
      </c>
      <c r="S17" s="12">
        <v>3</v>
      </c>
      <c r="T17" s="12">
        <v>3</v>
      </c>
      <c r="U17" s="73">
        <f t="shared" si="1"/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f t="shared" si="2"/>
        <v>5</v>
      </c>
      <c r="AB17" s="73" t="str">
        <f t="shared" si="3"/>
        <v>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0"/>
    </row>
    <row r="18" spans="1:68" s="11" customFormat="1" ht="19.2" customHeight="1" x14ac:dyDescent="0.25">
      <c r="A18" s="30" t="s">
        <v>9</v>
      </c>
      <c r="B18" s="31">
        <v>13</v>
      </c>
      <c r="C18" s="32">
        <v>40875</v>
      </c>
      <c r="D18" s="33" t="s">
        <v>10</v>
      </c>
      <c r="E18" s="27" t="s">
        <v>34</v>
      </c>
      <c r="F18" s="65" t="s">
        <v>35</v>
      </c>
      <c r="G18" s="12">
        <v>3</v>
      </c>
      <c r="H18" s="12">
        <v>2</v>
      </c>
      <c r="I18" s="12">
        <v>3</v>
      </c>
      <c r="J18" s="12">
        <v>3</v>
      </c>
      <c r="K18" s="12">
        <v>2</v>
      </c>
      <c r="L18" s="12">
        <v>3</v>
      </c>
      <c r="M18" s="12">
        <v>3</v>
      </c>
      <c r="N18" s="12">
        <v>2</v>
      </c>
      <c r="O18" s="73">
        <f t="shared" si="0"/>
        <v>3</v>
      </c>
      <c r="P18" s="12">
        <v>3</v>
      </c>
      <c r="Q18" s="12">
        <v>3</v>
      </c>
      <c r="R18" s="12">
        <v>3</v>
      </c>
      <c r="S18" s="12">
        <v>3</v>
      </c>
      <c r="T18" s="12">
        <v>3</v>
      </c>
      <c r="U18" s="73">
        <f t="shared" si="1"/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f t="shared" si="2"/>
        <v>5</v>
      </c>
      <c r="AB18" s="73" t="str">
        <f t="shared" si="3"/>
        <v>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0"/>
    </row>
    <row r="19" spans="1:68" s="11" customFormat="1" ht="19.2" customHeight="1" x14ac:dyDescent="0.25">
      <c r="A19" s="30" t="s">
        <v>9</v>
      </c>
      <c r="B19" s="31">
        <v>14</v>
      </c>
      <c r="C19" s="34">
        <v>40882</v>
      </c>
      <c r="D19" s="35" t="s">
        <v>10</v>
      </c>
      <c r="E19" s="28" t="s">
        <v>36</v>
      </c>
      <c r="F19" s="68" t="s">
        <v>37</v>
      </c>
      <c r="G19" s="12">
        <v>3</v>
      </c>
      <c r="H19" s="12">
        <v>2</v>
      </c>
      <c r="I19" s="12">
        <v>3</v>
      </c>
      <c r="J19" s="12">
        <v>3</v>
      </c>
      <c r="K19" s="12">
        <v>2</v>
      </c>
      <c r="L19" s="12">
        <v>3</v>
      </c>
      <c r="M19" s="12">
        <v>3</v>
      </c>
      <c r="N19" s="12">
        <v>2</v>
      </c>
      <c r="O19" s="73">
        <f t="shared" si="0"/>
        <v>3</v>
      </c>
      <c r="P19" s="12">
        <v>3</v>
      </c>
      <c r="Q19" s="12">
        <v>3</v>
      </c>
      <c r="R19" s="12">
        <v>3</v>
      </c>
      <c r="S19" s="12">
        <v>3</v>
      </c>
      <c r="T19" s="12">
        <v>3</v>
      </c>
      <c r="U19" s="73">
        <f t="shared" si="1"/>
        <v>3</v>
      </c>
      <c r="V19" s="12">
        <v>3</v>
      </c>
      <c r="W19" s="12">
        <v>3</v>
      </c>
      <c r="X19" s="12">
        <v>3</v>
      </c>
      <c r="Y19" s="12">
        <v>3</v>
      </c>
      <c r="Z19" s="12">
        <v>3</v>
      </c>
      <c r="AA19" s="12">
        <f t="shared" si="2"/>
        <v>5</v>
      </c>
      <c r="AB19" s="73" t="str">
        <f t="shared" si="3"/>
        <v>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0"/>
    </row>
    <row r="20" spans="1:68" s="11" customFormat="1" ht="19.2" customHeight="1" x14ac:dyDescent="0.25">
      <c r="A20" s="50" t="s">
        <v>9</v>
      </c>
      <c r="B20" s="51">
        <v>15</v>
      </c>
      <c r="C20" s="54">
        <v>42056</v>
      </c>
      <c r="D20" s="55" t="s">
        <v>10</v>
      </c>
      <c r="E20" s="56" t="s">
        <v>38</v>
      </c>
      <c r="F20" s="69" t="s">
        <v>39</v>
      </c>
      <c r="G20" s="13">
        <v>3</v>
      </c>
      <c r="H20" s="13">
        <v>2</v>
      </c>
      <c r="I20" s="13">
        <v>3</v>
      </c>
      <c r="J20" s="13">
        <v>3</v>
      </c>
      <c r="K20" s="13">
        <v>2</v>
      </c>
      <c r="L20" s="13">
        <v>3</v>
      </c>
      <c r="M20" s="13">
        <v>3</v>
      </c>
      <c r="N20" s="13">
        <v>2</v>
      </c>
      <c r="O20" s="74">
        <f t="shared" si="0"/>
        <v>3</v>
      </c>
      <c r="P20" s="13">
        <v>3</v>
      </c>
      <c r="Q20" s="13">
        <v>3</v>
      </c>
      <c r="R20" s="13">
        <v>3</v>
      </c>
      <c r="S20" s="13">
        <v>3</v>
      </c>
      <c r="T20" s="13">
        <v>3</v>
      </c>
      <c r="U20" s="74">
        <f t="shared" si="1"/>
        <v>3</v>
      </c>
      <c r="V20" s="13">
        <v>3</v>
      </c>
      <c r="W20" s="13">
        <v>3</v>
      </c>
      <c r="X20" s="13">
        <v>3</v>
      </c>
      <c r="Y20" s="13">
        <v>3</v>
      </c>
      <c r="Z20" s="13">
        <v>3</v>
      </c>
      <c r="AA20" s="13">
        <f t="shared" si="2"/>
        <v>5</v>
      </c>
      <c r="AB20" s="74" t="str">
        <f t="shared" si="3"/>
        <v>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0"/>
    </row>
    <row r="21" spans="1:68" s="11" customFormat="1" ht="19.2" customHeight="1" x14ac:dyDescent="0.25">
      <c r="A21" s="46" t="s">
        <v>9</v>
      </c>
      <c r="B21" s="47">
        <v>16</v>
      </c>
      <c r="C21" s="57">
        <v>42647</v>
      </c>
      <c r="D21" s="49" t="s">
        <v>10</v>
      </c>
      <c r="E21" s="25" t="s">
        <v>40</v>
      </c>
      <c r="F21" s="67" t="s">
        <v>41</v>
      </c>
      <c r="G21" s="9">
        <v>3</v>
      </c>
      <c r="H21" s="9">
        <v>2</v>
      </c>
      <c r="I21" s="9">
        <v>3</v>
      </c>
      <c r="J21" s="9">
        <v>3</v>
      </c>
      <c r="K21" s="9">
        <v>2</v>
      </c>
      <c r="L21" s="9">
        <v>3</v>
      </c>
      <c r="M21" s="9">
        <v>3</v>
      </c>
      <c r="N21" s="9">
        <v>2</v>
      </c>
      <c r="O21" s="72">
        <f t="shared" si="0"/>
        <v>3</v>
      </c>
      <c r="P21" s="9">
        <v>3</v>
      </c>
      <c r="Q21" s="9">
        <v>3</v>
      </c>
      <c r="R21" s="9">
        <v>3</v>
      </c>
      <c r="S21" s="9">
        <v>3</v>
      </c>
      <c r="T21" s="9">
        <v>3</v>
      </c>
      <c r="U21" s="72">
        <f t="shared" si="1"/>
        <v>3</v>
      </c>
      <c r="V21" s="9">
        <v>3</v>
      </c>
      <c r="W21" s="9">
        <v>3</v>
      </c>
      <c r="X21" s="9">
        <v>3</v>
      </c>
      <c r="Y21" s="9">
        <v>3</v>
      </c>
      <c r="Z21" s="9">
        <v>3</v>
      </c>
      <c r="AA21" s="9">
        <f t="shared" si="2"/>
        <v>5</v>
      </c>
      <c r="AB21" s="72" t="str">
        <f t="shared" si="3"/>
        <v>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0"/>
    </row>
    <row r="22" spans="1:68" s="11" customFormat="1" ht="19.2" customHeight="1" x14ac:dyDescent="0.25">
      <c r="A22" s="30" t="s">
        <v>9</v>
      </c>
      <c r="B22" s="31">
        <v>17</v>
      </c>
      <c r="C22" s="36">
        <v>42648</v>
      </c>
      <c r="D22" s="33" t="s">
        <v>10</v>
      </c>
      <c r="E22" s="26" t="s">
        <v>42</v>
      </c>
      <c r="F22" s="65" t="s">
        <v>43</v>
      </c>
      <c r="G22" s="12">
        <v>3</v>
      </c>
      <c r="H22" s="12">
        <v>2</v>
      </c>
      <c r="I22" s="12">
        <v>3</v>
      </c>
      <c r="J22" s="12">
        <v>3</v>
      </c>
      <c r="K22" s="12">
        <v>2</v>
      </c>
      <c r="L22" s="12">
        <v>3</v>
      </c>
      <c r="M22" s="12">
        <v>3</v>
      </c>
      <c r="N22" s="12">
        <v>2</v>
      </c>
      <c r="O22" s="73">
        <f t="shared" si="0"/>
        <v>3</v>
      </c>
      <c r="P22" s="12">
        <v>3</v>
      </c>
      <c r="Q22" s="12">
        <v>3</v>
      </c>
      <c r="R22" s="12">
        <v>3</v>
      </c>
      <c r="S22" s="12">
        <v>3</v>
      </c>
      <c r="T22" s="12">
        <v>3</v>
      </c>
      <c r="U22" s="73">
        <f t="shared" si="1"/>
        <v>3</v>
      </c>
      <c r="V22" s="12">
        <v>3</v>
      </c>
      <c r="W22" s="12">
        <v>3</v>
      </c>
      <c r="X22" s="12">
        <v>3</v>
      </c>
      <c r="Y22" s="12">
        <v>3</v>
      </c>
      <c r="Z22" s="12">
        <v>3</v>
      </c>
      <c r="AA22" s="12">
        <f t="shared" si="2"/>
        <v>5</v>
      </c>
      <c r="AB22" s="73" t="str">
        <f t="shared" si="3"/>
        <v>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0"/>
    </row>
    <row r="23" spans="1:68" s="11" customFormat="1" ht="19.2" customHeight="1" x14ac:dyDescent="0.25">
      <c r="A23" s="30" t="s">
        <v>9</v>
      </c>
      <c r="B23" s="31">
        <v>18</v>
      </c>
      <c r="C23" s="36">
        <v>42649</v>
      </c>
      <c r="D23" s="33" t="s">
        <v>10</v>
      </c>
      <c r="E23" s="26" t="s">
        <v>44</v>
      </c>
      <c r="F23" s="65" t="s">
        <v>45</v>
      </c>
      <c r="G23" s="12">
        <v>3</v>
      </c>
      <c r="H23" s="12">
        <v>2</v>
      </c>
      <c r="I23" s="12">
        <v>3</v>
      </c>
      <c r="J23" s="12">
        <v>3</v>
      </c>
      <c r="K23" s="12">
        <v>2</v>
      </c>
      <c r="L23" s="12">
        <v>3</v>
      </c>
      <c r="M23" s="12">
        <v>3</v>
      </c>
      <c r="N23" s="12">
        <v>2</v>
      </c>
      <c r="O23" s="73">
        <f t="shared" si="0"/>
        <v>3</v>
      </c>
      <c r="P23" s="12">
        <v>3</v>
      </c>
      <c r="Q23" s="12">
        <v>3</v>
      </c>
      <c r="R23" s="12">
        <v>3</v>
      </c>
      <c r="S23" s="12">
        <v>3</v>
      </c>
      <c r="T23" s="12">
        <v>3</v>
      </c>
      <c r="U23" s="73">
        <f t="shared" si="1"/>
        <v>3</v>
      </c>
      <c r="V23" s="12">
        <v>3</v>
      </c>
      <c r="W23" s="12">
        <v>3</v>
      </c>
      <c r="X23" s="12">
        <v>3</v>
      </c>
      <c r="Y23" s="12">
        <v>3</v>
      </c>
      <c r="Z23" s="12">
        <v>3</v>
      </c>
      <c r="AA23" s="12">
        <f t="shared" si="2"/>
        <v>5</v>
      </c>
      <c r="AB23" s="73" t="str">
        <f t="shared" si="3"/>
        <v>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0"/>
    </row>
    <row r="24" spans="1:68" s="11" customFormat="1" ht="19.2" customHeight="1" x14ac:dyDescent="0.25">
      <c r="A24" s="30" t="s">
        <v>9</v>
      </c>
      <c r="B24" s="31">
        <v>19</v>
      </c>
      <c r="C24" s="36">
        <v>42650</v>
      </c>
      <c r="D24" s="33" t="s">
        <v>10</v>
      </c>
      <c r="E24" s="26" t="s">
        <v>46</v>
      </c>
      <c r="F24" s="65" t="s">
        <v>47</v>
      </c>
      <c r="G24" s="12">
        <v>3</v>
      </c>
      <c r="H24" s="12">
        <v>2</v>
      </c>
      <c r="I24" s="12">
        <v>3</v>
      </c>
      <c r="J24" s="12">
        <v>3</v>
      </c>
      <c r="K24" s="12">
        <v>2</v>
      </c>
      <c r="L24" s="12">
        <v>3</v>
      </c>
      <c r="M24" s="12">
        <v>3</v>
      </c>
      <c r="N24" s="12">
        <v>2</v>
      </c>
      <c r="O24" s="73">
        <f t="shared" si="0"/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73">
        <f t="shared" si="1"/>
        <v>3</v>
      </c>
      <c r="V24" s="12">
        <v>3</v>
      </c>
      <c r="W24" s="12">
        <v>3</v>
      </c>
      <c r="X24" s="12">
        <v>3</v>
      </c>
      <c r="Y24" s="12">
        <v>3</v>
      </c>
      <c r="Z24" s="12">
        <v>3</v>
      </c>
      <c r="AA24" s="12">
        <f t="shared" si="2"/>
        <v>5</v>
      </c>
      <c r="AB24" s="73" t="str">
        <f t="shared" si="3"/>
        <v>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0"/>
    </row>
    <row r="25" spans="1:68" s="11" customFormat="1" ht="19.2" customHeight="1" x14ac:dyDescent="0.25">
      <c r="A25" s="50" t="s">
        <v>9</v>
      </c>
      <c r="B25" s="51">
        <v>20</v>
      </c>
      <c r="C25" s="58">
        <v>40640</v>
      </c>
      <c r="D25" s="53" t="s">
        <v>48</v>
      </c>
      <c r="E25" s="29" t="s">
        <v>49</v>
      </c>
      <c r="F25" s="66" t="s">
        <v>50</v>
      </c>
      <c r="G25" s="13">
        <v>3</v>
      </c>
      <c r="H25" s="13">
        <v>2</v>
      </c>
      <c r="I25" s="13">
        <v>3</v>
      </c>
      <c r="J25" s="13">
        <v>3</v>
      </c>
      <c r="K25" s="13">
        <v>2</v>
      </c>
      <c r="L25" s="13">
        <v>3</v>
      </c>
      <c r="M25" s="13">
        <v>3</v>
      </c>
      <c r="N25" s="13">
        <v>2</v>
      </c>
      <c r="O25" s="74">
        <f t="shared" si="0"/>
        <v>3</v>
      </c>
      <c r="P25" s="13">
        <v>3</v>
      </c>
      <c r="Q25" s="13">
        <v>3</v>
      </c>
      <c r="R25" s="13">
        <v>3</v>
      </c>
      <c r="S25" s="13">
        <v>3</v>
      </c>
      <c r="T25" s="13">
        <v>3</v>
      </c>
      <c r="U25" s="74">
        <f t="shared" si="1"/>
        <v>3</v>
      </c>
      <c r="V25" s="13">
        <v>3</v>
      </c>
      <c r="W25" s="13">
        <v>3</v>
      </c>
      <c r="X25" s="13">
        <v>3</v>
      </c>
      <c r="Y25" s="13">
        <v>3</v>
      </c>
      <c r="Z25" s="13">
        <v>3</v>
      </c>
      <c r="AA25" s="13">
        <f t="shared" si="2"/>
        <v>5</v>
      </c>
      <c r="AB25" s="74" t="str">
        <f t="shared" si="3"/>
        <v>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0"/>
    </row>
    <row r="26" spans="1:68" s="11" customFormat="1" ht="19.2" customHeight="1" x14ac:dyDescent="0.25">
      <c r="A26" s="46" t="s">
        <v>9</v>
      </c>
      <c r="B26" s="47">
        <v>21</v>
      </c>
      <c r="C26" s="48">
        <v>40749</v>
      </c>
      <c r="D26" s="49" t="s">
        <v>48</v>
      </c>
      <c r="E26" s="25" t="s">
        <v>11</v>
      </c>
      <c r="F26" s="67" t="s">
        <v>12</v>
      </c>
      <c r="G26" s="9">
        <v>3</v>
      </c>
      <c r="H26" s="9">
        <v>2</v>
      </c>
      <c r="I26" s="9">
        <v>3</v>
      </c>
      <c r="J26" s="9">
        <v>3</v>
      </c>
      <c r="K26" s="9">
        <v>2</v>
      </c>
      <c r="L26" s="9">
        <v>3</v>
      </c>
      <c r="M26" s="9">
        <v>3</v>
      </c>
      <c r="N26" s="9">
        <v>2</v>
      </c>
      <c r="O26" s="72">
        <f t="shared" si="0"/>
        <v>3</v>
      </c>
      <c r="P26" s="9">
        <v>3</v>
      </c>
      <c r="Q26" s="9">
        <v>3</v>
      </c>
      <c r="R26" s="9">
        <v>3</v>
      </c>
      <c r="S26" s="9">
        <v>3</v>
      </c>
      <c r="T26" s="9">
        <v>3</v>
      </c>
      <c r="U26" s="72">
        <f t="shared" si="1"/>
        <v>3</v>
      </c>
      <c r="V26" s="9">
        <v>3</v>
      </c>
      <c r="W26" s="9">
        <v>3</v>
      </c>
      <c r="X26" s="9">
        <v>3</v>
      </c>
      <c r="Y26" s="9">
        <v>3</v>
      </c>
      <c r="Z26" s="9">
        <v>3</v>
      </c>
      <c r="AA26" s="9">
        <f t="shared" si="2"/>
        <v>5</v>
      </c>
      <c r="AB26" s="72" t="str">
        <f t="shared" si="3"/>
        <v>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0"/>
    </row>
    <row r="27" spans="1:68" s="11" customFormat="1" ht="19.2" customHeight="1" x14ac:dyDescent="0.25">
      <c r="A27" s="30" t="s">
        <v>9</v>
      </c>
      <c r="B27" s="31">
        <v>22</v>
      </c>
      <c r="C27" s="32">
        <v>40760</v>
      </c>
      <c r="D27" s="37" t="s">
        <v>48</v>
      </c>
      <c r="E27" s="26" t="s">
        <v>13</v>
      </c>
      <c r="F27" s="65" t="s">
        <v>14</v>
      </c>
      <c r="G27" s="12">
        <v>3</v>
      </c>
      <c r="H27" s="12">
        <v>2</v>
      </c>
      <c r="I27" s="12">
        <v>3</v>
      </c>
      <c r="J27" s="12">
        <v>3</v>
      </c>
      <c r="K27" s="12">
        <v>2</v>
      </c>
      <c r="L27" s="12">
        <v>3</v>
      </c>
      <c r="M27" s="12">
        <v>3</v>
      </c>
      <c r="N27" s="12">
        <v>2</v>
      </c>
      <c r="O27" s="73">
        <f t="shared" si="0"/>
        <v>3</v>
      </c>
      <c r="P27" s="12">
        <v>3</v>
      </c>
      <c r="Q27" s="12">
        <v>3</v>
      </c>
      <c r="R27" s="12">
        <v>3</v>
      </c>
      <c r="S27" s="12">
        <v>3</v>
      </c>
      <c r="T27" s="12">
        <v>3</v>
      </c>
      <c r="U27" s="73">
        <f t="shared" si="1"/>
        <v>3</v>
      </c>
      <c r="V27" s="12">
        <v>3</v>
      </c>
      <c r="W27" s="12">
        <v>3</v>
      </c>
      <c r="X27" s="12">
        <v>3</v>
      </c>
      <c r="Y27" s="12">
        <v>3</v>
      </c>
      <c r="Z27" s="12">
        <v>3</v>
      </c>
      <c r="AA27" s="12">
        <f t="shared" si="2"/>
        <v>5</v>
      </c>
      <c r="AB27" s="73" t="str">
        <f t="shared" si="3"/>
        <v>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0"/>
    </row>
    <row r="28" spans="1:68" s="11" customFormat="1" ht="19.2" customHeight="1" x14ac:dyDescent="0.25">
      <c r="A28" s="30" t="s">
        <v>9</v>
      </c>
      <c r="B28" s="31">
        <v>23</v>
      </c>
      <c r="C28" s="32">
        <v>40794</v>
      </c>
      <c r="D28" s="33" t="s">
        <v>48</v>
      </c>
      <c r="E28" s="26" t="s">
        <v>8</v>
      </c>
      <c r="F28" s="65" t="s">
        <v>15</v>
      </c>
      <c r="G28" s="12">
        <v>3</v>
      </c>
      <c r="H28" s="12">
        <v>2</v>
      </c>
      <c r="I28" s="12">
        <v>3</v>
      </c>
      <c r="J28" s="12">
        <v>3</v>
      </c>
      <c r="K28" s="12">
        <v>2</v>
      </c>
      <c r="L28" s="12">
        <v>3</v>
      </c>
      <c r="M28" s="12">
        <v>3</v>
      </c>
      <c r="N28" s="12">
        <v>2</v>
      </c>
      <c r="O28" s="73">
        <f t="shared" si="0"/>
        <v>3</v>
      </c>
      <c r="P28" s="12">
        <v>3</v>
      </c>
      <c r="Q28" s="12">
        <v>3</v>
      </c>
      <c r="R28" s="12">
        <v>3</v>
      </c>
      <c r="S28" s="12">
        <v>3</v>
      </c>
      <c r="T28" s="12">
        <v>3</v>
      </c>
      <c r="U28" s="73">
        <f t="shared" si="1"/>
        <v>3</v>
      </c>
      <c r="V28" s="12">
        <v>3</v>
      </c>
      <c r="W28" s="12">
        <v>3</v>
      </c>
      <c r="X28" s="12">
        <v>3</v>
      </c>
      <c r="Y28" s="12">
        <v>3</v>
      </c>
      <c r="Z28" s="12">
        <v>3</v>
      </c>
      <c r="AA28" s="12">
        <f t="shared" si="2"/>
        <v>5</v>
      </c>
      <c r="AB28" s="73" t="str">
        <f t="shared" si="3"/>
        <v>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0"/>
    </row>
    <row r="29" spans="1:68" s="11" customFormat="1" ht="19.2" customHeight="1" x14ac:dyDescent="0.25">
      <c r="A29" s="30" t="s">
        <v>9</v>
      </c>
      <c r="B29" s="31">
        <v>24</v>
      </c>
      <c r="C29" s="32">
        <v>40827</v>
      </c>
      <c r="D29" s="33" t="s">
        <v>48</v>
      </c>
      <c r="E29" s="26" t="s">
        <v>16</v>
      </c>
      <c r="F29" s="65" t="s">
        <v>17</v>
      </c>
      <c r="G29" s="12">
        <v>3</v>
      </c>
      <c r="H29" s="12">
        <v>2</v>
      </c>
      <c r="I29" s="12">
        <v>3</v>
      </c>
      <c r="J29" s="12">
        <v>3</v>
      </c>
      <c r="K29" s="12">
        <v>2</v>
      </c>
      <c r="L29" s="12">
        <v>3</v>
      </c>
      <c r="M29" s="12">
        <v>3</v>
      </c>
      <c r="N29" s="12">
        <v>2</v>
      </c>
      <c r="O29" s="73">
        <f t="shared" si="0"/>
        <v>3</v>
      </c>
      <c r="P29" s="12">
        <v>3</v>
      </c>
      <c r="Q29" s="12">
        <v>3</v>
      </c>
      <c r="R29" s="12">
        <v>3</v>
      </c>
      <c r="S29" s="12">
        <v>3</v>
      </c>
      <c r="T29" s="12">
        <v>3</v>
      </c>
      <c r="U29" s="73">
        <f t="shared" si="1"/>
        <v>3</v>
      </c>
      <c r="V29" s="12">
        <v>3</v>
      </c>
      <c r="W29" s="12">
        <v>3</v>
      </c>
      <c r="X29" s="12">
        <v>3</v>
      </c>
      <c r="Y29" s="12">
        <v>3</v>
      </c>
      <c r="Z29" s="12">
        <v>3</v>
      </c>
      <c r="AA29" s="12">
        <f t="shared" si="2"/>
        <v>5</v>
      </c>
      <c r="AB29" s="73" t="str">
        <f t="shared" si="3"/>
        <v>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0"/>
    </row>
    <row r="30" spans="1:68" s="11" customFormat="1" ht="19.2" customHeight="1" x14ac:dyDescent="0.25">
      <c r="A30" s="50" t="s">
        <v>9</v>
      </c>
      <c r="B30" s="51">
        <v>25</v>
      </c>
      <c r="C30" s="52">
        <v>40832</v>
      </c>
      <c r="D30" s="53" t="s">
        <v>48</v>
      </c>
      <c r="E30" s="29" t="s">
        <v>18</v>
      </c>
      <c r="F30" s="66" t="s">
        <v>19</v>
      </c>
      <c r="G30" s="13">
        <v>3</v>
      </c>
      <c r="H30" s="13">
        <v>2</v>
      </c>
      <c r="I30" s="13">
        <v>3</v>
      </c>
      <c r="J30" s="13">
        <v>3</v>
      </c>
      <c r="K30" s="13">
        <v>2</v>
      </c>
      <c r="L30" s="13">
        <v>3</v>
      </c>
      <c r="M30" s="13">
        <v>3</v>
      </c>
      <c r="N30" s="13">
        <v>2</v>
      </c>
      <c r="O30" s="74">
        <f t="shared" si="0"/>
        <v>3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74">
        <f t="shared" si="1"/>
        <v>3</v>
      </c>
      <c r="V30" s="13">
        <v>3</v>
      </c>
      <c r="W30" s="13">
        <v>3</v>
      </c>
      <c r="X30" s="13">
        <v>3</v>
      </c>
      <c r="Y30" s="13">
        <v>3</v>
      </c>
      <c r="Z30" s="13">
        <v>3</v>
      </c>
      <c r="AA30" s="13">
        <f t="shared" si="2"/>
        <v>5</v>
      </c>
      <c r="AB30" s="74" t="str">
        <f t="shared" si="3"/>
        <v>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0"/>
    </row>
    <row r="31" spans="1:68" s="11" customFormat="1" ht="19.2" customHeight="1" x14ac:dyDescent="0.25">
      <c r="A31" s="46" t="s">
        <v>9</v>
      </c>
      <c r="B31" s="47">
        <v>26</v>
      </c>
      <c r="C31" s="48">
        <v>40839</v>
      </c>
      <c r="D31" s="59" t="s">
        <v>48</v>
      </c>
      <c r="E31" s="25" t="s">
        <v>11</v>
      </c>
      <c r="F31" s="67" t="s">
        <v>12</v>
      </c>
      <c r="G31" s="9">
        <v>3</v>
      </c>
      <c r="H31" s="9">
        <v>2</v>
      </c>
      <c r="I31" s="9">
        <v>3</v>
      </c>
      <c r="J31" s="9">
        <v>3</v>
      </c>
      <c r="K31" s="9">
        <v>2</v>
      </c>
      <c r="L31" s="9">
        <v>3</v>
      </c>
      <c r="M31" s="9">
        <v>3</v>
      </c>
      <c r="N31" s="9">
        <v>2</v>
      </c>
      <c r="O31" s="72">
        <f t="shared" si="0"/>
        <v>3</v>
      </c>
      <c r="P31" s="9">
        <v>3</v>
      </c>
      <c r="Q31" s="9">
        <v>3</v>
      </c>
      <c r="R31" s="9">
        <v>3</v>
      </c>
      <c r="S31" s="9">
        <v>3</v>
      </c>
      <c r="T31" s="9">
        <v>3</v>
      </c>
      <c r="U31" s="72">
        <f t="shared" si="1"/>
        <v>3</v>
      </c>
      <c r="V31" s="9">
        <v>3</v>
      </c>
      <c r="W31" s="9">
        <v>3</v>
      </c>
      <c r="X31" s="9">
        <v>3</v>
      </c>
      <c r="Y31" s="9">
        <v>3</v>
      </c>
      <c r="Z31" s="9">
        <v>3</v>
      </c>
      <c r="AA31" s="9">
        <f t="shared" si="2"/>
        <v>5</v>
      </c>
      <c r="AB31" s="72" t="str">
        <f t="shared" si="3"/>
        <v>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0"/>
    </row>
    <row r="32" spans="1:68" s="11" customFormat="1" ht="19.2" customHeight="1" x14ac:dyDescent="0.25">
      <c r="A32" s="30" t="s">
        <v>9</v>
      </c>
      <c r="B32" s="31">
        <v>27</v>
      </c>
      <c r="C32" s="32">
        <v>40840</v>
      </c>
      <c r="D32" s="37" t="s">
        <v>48</v>
      </c>
      <c r="E32" s="26" t="s">
        <v>13</v>
      </c>
      <c r="F32" s="65" t="s">
        <v>14</v>
      </c>
      <c r="G32" s="12">
        <v>3</v>
      </c>
      <c r="H32" s="12">
        <v>2</v>
      </c>
      <c r="I32" s="12">
        <v>3</v>
      </c>
      <c r="J32" s="12">
        <v>3</v>
      </c>
      <c r="K32" s="12">
        <v>2</v>
      </c>
      <c r="L32" s="12">
        <v>3</v>
      </c>
      <c r="M32" s="12">
        <v>3</v>
      </c>
      <c r="N32" s="12">
        <v>2</v>
      </c>
      <c r="O32" s="73">
        <f t="shared" si="0"/>
        <v>3</v>
      </c>
      <c r="P32" s="12">
        <v>3</v>
      </c>
      <c r="Q32" s="12">
        <v>3</v>
      </c>
      <c r="R32" s="12">
        <v>3</v>
      </c>
      <c r="S32" s="12">
        <v>3</v>
      </c>
      <c r="T32" s="12">
        <v>3</v>
      </c>
      <c r="U32" s="73">
        <f t="shared" si="1"/>
        <v>3</v>
      </c>
      <c r="V32" s="12">
        <v>3</v>
      </c>
      <c r="W32" s="12">
        <v>3</v>
      </c>
      <c r="X32" s="12">
        <v>3</v>
      </c>
      <c r="Y32" s="12">
        <v>3</v>
      </c>
      <c r="Z32" s="12">
        <v>3</v>
      </c>
      <c r="AA32" s="12">
        <f t="shared" si="2"/>
        <v>5</v>
      </c>
      <c r="AB32" s="73" t="str">
        <f t="shared" si="3"/>
        <v>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0"/>
    </row>
    <row r="33" spans="1:68" s="11" customFormat="1" ht="19.2" customHeight="1" x14ac:dyDescent="0.25">
      <c r="A33" s="30" t="s">
        <v>9</v>
      </c>
      <c r="B33" s="31">
        <v>28</v>
      </c>
      <c r="C33" s="32">
        <v>40889</v>
      </c>
      <c r="D33" s="37" t="s">
        <v>48</v>
      </c>
      <c r="E33" s="26" t="s">
        <v>8</v>
      </c>
      <c r="F33" s="65" t="s">
        <v>15</v>
      </c>
      <c r="G33" s="12">
        <v>3</v>
      </c>
      <c r="H33" s="12">
        <v>2</v>
      </c>
      <c r="I33" s="12">
        <v>3</v>
      </c>
      <c r="J33" s="12">
        <v>3</v>
      </c>
      <c r="K33" s="12">
        <v>2</v>
      </c>
      <c r="L33" s="12">
        <v>3</v>
      </c>
      <c r="M33" s="12">
        <v>3</v>
      </c>
      <c r="N33" s="12">
        <v>2</v>
      </c>
      <c r="O33" s="73">
        <f t="shared" si="0"/>
        <v>3</v>
      </c>
      <c r="P33" s="12">
        <v>3</v>
      </c>
      <c r="Q33" s="12">
        <v>3</v>
      </c>
      <c r="R33" s="12">
        <v>3</v>
      </c>
      <c r="S33" s="12">
        <v>3</v>
      </c>
      <c r="T33" s="12">
        <v>3</v>
      </c>
      <c r="U33" s="73">
        <f t="shared" si="1"/>
        <v>3</v>
      </c>
      <c r="V33" s="12">
        <v>3</v>
      </c>
      <c r="W33" s="12">
        <v>3</v>
      </c>
      <c r="X33" s="12">
        <v>3</v>
      </c>
      <c r="Y33" s="12">
        <v>3</v>
      </c>
      <c r="Z33" s="12">
        <v>3</v>
      </c>
      <c r="AA33" s="12">
        <f t="shared" si="2"/>
        <v>5</v>
      </c>
      <c r="AB33" s="73" t="str">
        <f t="shared" si="3"/>
        <v>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0"/>
    </row>
    <row r="34" spans="1:68" s="11" customFormat="1" ht="19.2" customHeight="1" x14ac:dyDescent="0.25">
      <c r="A34" s="30" t="s">
        <v>9</v>
      </c>
      <c r="B34" s="31">
        <v>29</v>
      </c>
      <c r="C34" s="32">
        <v>40892</v>
      </c>
      <c r="D34" s="37" t="s">
        <v>48</v>
      </c>
      <c r="E34" s="26" t="s">
        <v>16</v>
      </c>
      <c r="F34" s="65" t="s">
        <v>17</v>
      </c>
      <c r="G34" s="12">
        <v>3</v>
      </c>
      <c r="H34" s="12">
        <v>2</v>
      </c>
      <c r="I34" s="12">
        <v>3</v>
      </c>
      <c r="J34" s="12">
        <v>3</v>
      </c>
      <c r="K34" s="12">
        <v>2</v>
      </c>
      <c r="L34" s="12">
        <v>3</v>
      </c>
      <c r="M34" s="12">
        <v>3</v>
      </c>
      <c r="N34" s="12">
        <v>2</v>
      </c>
      <c r="O34" s="73">
        <f t="shared" si="0"/>
        <v>3</v>
      </c>
      <c r="P34" s="12">
        <v>3</v>
      </c>
      <c r="Q34" s="12">
        <v>3</v>
      </c>
      <c r="R34" s="12">
        <v>3</v>
      </c>
      <c r="S34" s="12">
        <v>3</v>
      </c>
      <c r="T34" s="12">
        <v>3</v>
      </c>
      <c r="U34" s="73">
        <f t="shared" si="1"/>
        <v>3</v>
      </c>
      <c r="V34" s="12">
        <v>3</v>
      </c>
      <c r="W34" s="12">
        <v>3</v>
      </c>
      <c r="X34" s="12">
        <v>3</v>
      </c>
      <c r="Y34" s="12">
        <v>3</v>
      </c>
      <c r="Z34" s="12">
        <v>3</v>
      </c>
      <c r="AA34" s="12">
        <f t="shared" si="2"/>
        <v>5</v>
      </c>
      <c r="AB34" s="73" t="str">
        <f t="shared" si="3"/>
        <v>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0"/>
    </row>
    <row r="35" spans="1:68" s="11" customFormat="1" ht="19.2" customHeight="1" x14ac:dyDescent="0.25">
      <c r="A35" s="50" t="s">
        <v>9</v>
      </c>
      <c r="B35" s="51">
        <v>30</v>
      </c>
      <c r="C35" s="52">
        <v>40895</v>
      </c>
      <c r="D35" s="53" t="s">
        <v>48</v>
      </c>
      <c r="E35" s="29" t="s">
        <v>18</v>
      </c>
      <c r="F35" s="66" t="s">
        <v>19</v>
      </c>
      <c r="G35" s="13">
        <v>3</v>
      </c>
      <c r="H35" s="13">
        <v>2</v>
      </c>
      <c r="I35" s="13">
        <v>3</v>
      </c>
      <c r="J35" s="13">
        <v>3</v>
      </c>
      <c r="K35" s="13">
        <v>2</v>
      </c>
      <c r="L35" s="13">
        <v>3</v>
      </c>
      <c r="M35" s="13">
        <v>3</v>
      </c>
      <c r="N35" s="13">
        <v>2</v>
      </c>
      <c r="O35" s="74">
        <f t="shared" si="0"/>
        <v>3</v>
      </c>
      <c r="P35" s="13">
        <v>3</v>
      </c>
      <c r="Q35" s="13">
        <v>3</v>
      </c>
      <c r="R35" s="13">
        <v>3</v>
      </c>
      <c r="S35" s="13">
        <v>3</v>
      </c>
      <c r="T35" s="13">
        <v>3</v>
      </c>
      <c r="U35" s="74">
        <f t="shared" si="1"/>
        <v>3</v>
      </c>
      <c r="V35" s="13">
        <v>3</v>
      </c>
      <c r="W35" s="13">
        <v>3</v>
      </c>
      <c r="X35" s="13">
        <v>3</v>
      </c>
      <c r="Y35" s="13">
        <v>3</v>
      </c>
      <c r="Z35" s="13">
        <v>3</v>
      </c>
      <c r="AA35" s="13">
        <f t="shared" si="2"/>
        <v>5</v>
      </c>
      <c r="AB35" s="74" t="str">
        <f t="shared" si="3"/>
        <v>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0"/>
    </row>
    <row r="36" spans="1:68" s="11" customFormat="1" ht="19.2" customHeight="1" x14ac:dyDescent="0.25">
      <c r="A36" s="46" t="s">
        <v>9</v>
      </c>
      <c r="B36" s="47">
        <v>31</v>
      </c>
      <c r="C36" s="48">
        <v>40896</v>
      </c>
      <c r="D36" s="49" t="s">
        <v>48</v>
      </c>
      <c r="E36" s="25" t="s">
        <v>11</v>
      </c>
      <c r="F36" s="67" t="s">
        <v>12</v>
      </c>
      <c r="G36" s="9"/>
      <c r="H36" s="9"/>
      <c r="I36" s="9"/>
      <c r="J36" s="9"/>
      <c r="K36" s="9"/>
      <c r="L36" s="9"/>
      <c r="M36" s="9"/>
      <c r="N36" s="9"/>
      <c r="O36" s="72" t="e">
        <f t="shared" si="0"/>
        <v>#N/A</v>
      </c>
      <c r="P36" s="9"/>
      <c r="Q36" s="9"/>
      <c r="R36" s="9"/>
      <c r="S36" s="9"/>
      <c r="T36" s="9"/>
      <c r="U36" s="72" t="e">
        <f t="shared" si="1"/>
        <v>#N/A</v>
      </c>
      <c r="V36" s="9"/>
      <c r="W36" s="9"/>
      <c r="X36" s="9"/>
      <c r="Y36" s="9"/>
      <c r="Z36" s="9"/>
      <c r="AA36" s="9">
        <f t="shared" si="2"/>
        <v>0</v>
      </c>
      <c r="AB36" s="72" t="str">
        <f t="shared" si="3"/>
        <v>0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0"/>
    </row>
    <row r="37" spans="1:68" s="11" customFormat="1" ht="19.2" customHeight="1" x14ac:dyDescent="0.25">
      <c r="A37" s="30" t="s">
        <v>9</v>
      </c>
      <c r="B37" s="31">
        <v>32</v>
      </c>
      <c r="C37" s="32">
        <v>40898</v>
      </c>
      <c r="D37" s="33" t="s">
        <v>48</v>
      </c>
      <c r="E37" s="26" t="s">
        <v>13</v>
      </c>
      <c r="F37" s="65" t="s">
        <v>14</v>
      </c>
      <c r="G37" s="12"/>
      <c r="H37" s="12"/>
      <c r="I37" s="12"/>
      <c r="J37" s="12"/>
      <c r="K37" s="12"/>
      <c r="L37" s="12"/>
      <c r="M37" s="12"/>
      <c r="N37" s="12"/>
      <c r="O37" s="73" t="e">
        <f t="shared" si="0"/>
        <v>#N/A</v>
      </c>
      <c r="P37" s="12"/>
      <c r="Q37" s="12"/>
      <c r="R37" s="12"/>
      <c r="S37" s="12"/>
      <c r="T37" s="12"/>
      <c r="U37" s="73" t="e">
        <f t="shared" si="1"/>
        <v>#N/A</v>
      </c>
      <c r="V37" s="12"/>
      <c r="W37" s="12"/>
      <c r="X37" s="12"/>
      <c r="Y37" s="12"/>
      <c r="Z37" s="12"/>
      <c r="AA37" s="12">
        <f t="shared" si="2"/>
        <v>0</v>
      </c>
      <c r="AB37" s="73" t="str">
        <f t="shared" si="3"/>
        <v>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0"/>
    </row>
    <row r="38" spans="1:68" s="11" customFormat="1" ht="19.2" customHeight="1" x14ac:dyDescent="0.25">
      <c r="A38" s="30" t="s">
        <v>9</v>
      </c>
      <c r="B38" s="31">
        <v>33</v>
      </c>
      <c r="C38" s="34">
        <v>42652</v>
      </c>
      <c r="D38" s="35" t="s">
        <v>48</v>
      </c>
      <c r="E38" s="26" t="s">
        <v>8</v>
      </c>
      <c r="F38" s="65" t="s">
        <v>15</v>
      </c>
      <c r="G38" s="12"/>
      <c r="H38" s="12"/>
      <c r="I38" s="12"/>
      <c r="J38" s="12"/>
      <c r="K38" s="12"/>
      <c r="L38" s="12"/>
      <c r="M38" s="12"/>
      <c r="N38" s="12"/>
      <c r="O38" s="73" t="e">
        <f t="shared" si="0"/>
        <v>#N/A</v>
      </c>
      <c r="P38" s="12"/>
      <c r="Q38" s="12"/>
      <c r="R38" s="12"/>
      <c r="S38" s="12"/>
      <c r="T38" s="12"/>
      <c r="U38" s="73" t="e">
        <f t="shared" si="1"/>
        <v>#N/A</v>
      </c>
      <c r="V38" s="12"/>
      <c r="W38" s="12"/>
      <c r="X38" s="12"/>
      <c r="Y38" s="12"/>
      <c r="Z38" s="12"/>
      <c r="AA38" s="12">
        <f t="shared" si="2"/>
        <v>0</v>
      </c>
      <c r="AB38" s="73" t="str">
        <f t="shared" si="3"/>
        <v>0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0"/>
    </row>
    <row r="39" spans="1:68" s="11" customFormat="1" ht="19.2" customHeight="1" x14ac:dyDescent="0.25">
      <c r="A39" s="30" t="s">
        <v>9</v>
      </c>
      <c r="B39" s="31">
        <v>34</v>
      </c>
      <c r="C39" s="38">
        <v>42653</v>
      </c>
      <c r="D39" s="35" t="s">
        <v>48</v>
      </c>
      <c r="E39" s="26" t="s">
        <v>16</v>
      </c>
      <c r="F39" s="65" t="s">
        <v>17</v>
      </c>
      <c r="G39" s="12"/>
      <c r="H39" s="12"/>
      <c r="I39" s="12"/>
      <c r="J39" s="12"/>
      <c r="K39" s="12"/>
      <c r="L39" s="12"/>
      <c r="M39" s="12"/>
      <c r="N39" s="12"/>
      <c r="O39" s="73" t="e">
        <f t="shared" si="0"/>
        <v>#N/A</v>
      </c>
      <c r="P39" s="12"/>
      <c r="Q39" s="12"/>
      <c r="R39" s="12"/>
      <c r="S39" s="12"/>
      <c r="T39" s="12"/>
      <c r="U39" s="73" t="e">
        <f t="shared" si="1"/>
        <v>#N/A</v>
      </c>
      <c r="V39" s="12"/>
      <c r="W39" s="12"/>
      <c r="X39" s="12"/>
      <c r="Y39" s="12"/>
      <c r="Z39" s="12"/>
      <c r="AA39" s="12">
        <f t="shared" si="2"/>
        <v>0</v>
      </c>
      <c r="AB39" s="73" t="str">
        <f t="shared" si="3"/>
        <v>0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0"/>
    </row>
    <row r="40" spans="1:68" s="11" customFormat="1" ht="19.2" customHeight="1" x14ac:dyDescent="0.25">
      <c r="A40" s="50" t="s">
        <v>9</v>
      </c>
      <c r="B40" s="51">
        <v>35</v>
      </c>
      <c r="C40" s="60">
        <v>42654</v>
      </c>
      <c r="D40" s="55" t="s">
        <v>48</v>
      </c>
      <c r="E40" s="29" t="s">
        <v>18</v>
      </c>
      <c r="F40" s="66" t="s">
        <v>19</v>
      </c>
      <c r="G40" s="13"/>
      <c r="H40" s="13"/>
      <c r="I40" s="13"/>
      <c r="J40" s="13"/>
      <c r="K40" s="13"/>
      <c r="L40" s="13"/>
      <c r="M40" s="13"/>
      <c r="N40" s="13"/>
      <c r="O40" s="74" t="e">
        <f t="shared" si="0"/>
        <v>#N/A</v>
      </c>
      <c r="P40" s="13"/>
      <c r="Q40" s="13"/>
      <c r="R40" s="13"/>
      <c r="S40" s="13"/>
      <c r="T40" s="13"/>
      <c r="U40" s="74" t="e">
        <f t="shared" si="1"/>
        <v>#N/A</v>
      </c>
      <c r="V40" s="13"/>
      <c r="W40" s="13"/>
      <c r="X40" s="13"/>
      <c r="Y40" s="13"/>
      <c r="Z40" s="13"/>
      <c r="AA40" s="13">
        <f t="shared" si="2"/>
        <v>0</v>
      </c>
      <c r="AB40" s="74" t="str">
        <f t="shared" si="3"/>
        <v>0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10"/>
    </row>
    <row r="41" spans="1:68" s="11" customFormat="1" ht="19.2" customHeight="1" x14ac:dyDescent="0.25">
      <c r="A41" s="46" t="s">
        <v>9</v>
      </c>
      <c r="B41" s="47">
        <v>36</v>
      </c>
      <c r="C41" s="61">
        <v>42655</v>
      </c>
      <c r="D41" s="62" t="s">
        <v>48</v>
      </c>
      <c r="E41" s="25" t="s">
        <v>11</v>
      </c>
      <c r="F41" s="67" t="s">
        <v>12</v>
      </c>
      <c r="G41" s="9"/>
      <c r="H41" s="9"/>
      <c r="I41" s="9"/>
      <c r="J41" s="9"/>
      <c r="K41" s="9"/>
      <c r="L41" s="9"/>
      <c r="M41" s="9"/>
      <c r="N41" s="9"/>
      <c r="O41" s="72" t="e">
        <f t="shared" si="0"/>
        <v>#N/A</v>
      </c>
      <c r="P41" s="9"/>
      <c r="Q41" s="9"/>
      <c r="R41" s="9"/>
      <c r="S41" s="9"/>
      <c r="T41" s="9"/>
      <c r="U41" s="72" t="e">
        <f t="shared" si="1"/>
        <v>#N/A</v>
      </c>
      <c r="V41" s="9"/>
      <c r="W41" s="9"/>
      <c r="X41" s="9"/>
      <c r="Y41" s="9"/>
      <c r="Z41" s="9"/>
      <c r="AA41" s="9">
        <f t="shared" si="2"/>
        <v>0</v>
      </c>
      <c r="AB41" s="72" t="str">
        <f t="shared" si="3"/>
        <v>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10"/>
    </row>
    <row r="42" spans="1:68" s="11" customFormat="1" ht="19.2" customHeight="1" x14ac:dyDescent="0.25">
      <c r="A42" s="30" t="s">
        <v>9</v>
      </c>
      <c r="B42" s="31">
        <v>37</v>
      </c>
      <c r="C42" s="38">
        <v>42656</v>
      </c>
      <c r="D42" s="35" t="s">
        <v>48</v>
      </c>
      <c r="E42" s="26" t="s">
        <v>13</v>
      </c>
      <c r="F42" s="65" t="s">
        <v>14</v>
      </c>
      <c r="G42" s="12"/>
      <c r="H42" s="12"/>
      <c r="I42" s="12"/>
      <c r="J42" s="12"/>
      <c r="K42" s="12"/>
      <c r="L42" s="12"/>
      <c r="M42" s="12"/>
      <c r="N42" s="12"/>
      <c r="O42" s="73" t="e">
        <f t="shared" si="0"/>
        <v>#N/A</v>
      </c>
      <c r="P42" s="12"/>
      <c r="Q42" s="12"/>
      <c r="R42" s="12"/>
      <c r="S42" s="12"/>
      <c r="T42" s="12"/>
      <c r="U42" s="73" t="e">
        <f t="shared" si="1"/>
        <v>#N/A</v>
      </c>
      <c r="V42" s="12"/>
      <c r="W42" s="12"/>
      <c r="X42" s="12"/>
      <c r="Y42" s="12"/>
      <c r="Z42" s="12"/>
      <c r="AA42" s="12">
        <f t="shared" si="2"/>
        <v>0</v>
      </c>
      <c r="AB42" s="73" t="str">
        <f t="shared" si="3"/>
        <v>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10"/>
    </row>
    <row r="43" spans="1:68" s="11" customFormat="1" ht="19.2" customHeight="1" x14ac:dyDescent="0.25">
      <c r="A43" s="30" t="s">
        <v>9</v>
      </c>
      <c r="B43" s="31">
        <v>38</v>
      </c>
      <c r="C43" s="38">
        <v>42657</v>
      </c>
      <c r="D43" s="35" t="s">
        <v>48</v>
      </c>
      <c r="E43" s="26" t="s">
        <v>8</v>
      </c>
      <c r="F43" s="65" t="s">
        <v>15</v>
      </c>
      <c r="G43" s="12"/>
      <c r="H43" s="12"/>
      <c r="I43" s="12"/>
      <c r="J43" s="12"/>
      <c r="K43" s="12"/>
      <c r="L43" s="12"/>
      <c r="M43" s="12"/>
      <c r="N43" s="12"/>
      <c r="O43" s="73" t="e">
        <f t="shared" si="0"/>
        <v>#N/A</v>
      </c>
      <c r="P43" s="12"/>
      <c r="Q43" s="12"/>
      <c r="R43" s="12"/>
      <c r="S43" s="12"/>
      <c r="T43" s="12"/>
      <c r="U43" s="73" t="e">
        <f t="shared" si="1"/>
        <v>#N/A</v>
      </c>
      <c r="V43" s="12"/>
      <c r="W43" s="12"/>
      <c r="X43" s="12"/>
      <c r="Y43" s="12"/>
      <c r="Z43" s="12"/>
      <c r="AA43" s="12">
        <f t="shared" si="2"/>
        <v>0</v>
      </c>
      <c r="AB43" s="73" t="str">
        <f t="shared" si="3"/>
        <v>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0"/>
    </row>
    <row r="44" spans="1:68" s="19" customFormat="1" ht="19.2" customHeight="1" x14ac:dyDescent="0.25">
      <c r="A44" s="30" t="s">
        <v>9</v>
      </c>
      <c r="B44" s="31">
        <v>39</v>
      </c>
      <c r="C44" s="38">
        <v>42658</v>
      </c>
      <c r="D44" s="35" t="s">
        <v>48</v>
      </c>
      <c r="E44" s="26" t="s">
        <v>16</v>
      </c>
      <c r="F44" s="65" t="s">
        <v>17</v>
      </c>
      <c r="G44" s="12"/>
      <c r="H44" s="12"/>
      <c r="I44" s="12"/>
      <c r="J44" s="12"/>
      <c r="K44" s="12"/>
      <c r="L44" s="12"/>
      <c r="M44" s="12"/>
      <c r="N44" s="12"/>
      <c r="O44" s="73" t="e">
        <f t="shared" si="0"/>
        <v>#N/A</v>
      </c>
      <c r="P44" s="12"/>
      <c r="Q44" s="12"/>
      <c r="R44" s="12"/>
      <c r="S44" s="12"/>
      <c r="T44" s="12"/>
      <c r="U44" s="73" t="e">
        <f t="shared" si="1"/>
        <v>#N/A</v>
      </c>
      <c r="V44" s="12"/>
      <c r="W44" s="12"/>
      <c r="X44" s="12"/>
      <c r="Y44" s="12"/>
      <c r="Z44" s="12"/>
      <c r="AA44" s="12">
        <f t="shared" si="2"/>
        <v>0</v>
      </c>
      <c r="AB44" s="73" t="str">
        <f t="shared" si="3"/>
        <v>0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8"/>
    </row>
    <row r="45" spans="1:68" s="20" customFormat="1" ht="19.2" customHeight="1" x14ac:dyDescent="0.25">
      <c r="A45" s="50" t="s">
        <v>9</v>
      </c>
      <c r="B45" s="51">
        <v>40</v>
      </c>
      <c r="C45" s="58">
        <v>42659</v>
      </c>
      <c r="D45" s="53" t="s">
        <v>48</v>
      </c>
      <c r="E45" s="29" t="s">
        <v>18</v>
      </c>
      <c r="F45" s="66" t="s">
        <v>19</v>
      </c>
      <c r="G45" s="13"/>
      <c r="H45" s="13"/>
      <c r="I45" s="13"/>
      <c r="J45" s="13"/>
      <c r="K45" s="13"/>
      <c r="L45" s="13"/>
      <c r="M45" s="13"/>
      <c r="N45" s="13"/>
      <c r="O45" s="74" t="e">
        <f t="shared" si="0"/>
        <v>#N/A</v>
      </c>
      <c r="P45" s="13"/>
      <c r="Q45" s="13"/>
      <c r="R45" s="13"/>
      <c r="S45" s="13"/>
      <c r="T45" s="13"/>
      <c r="U45" s="74" t="e">
        <f t="shared" si="1"/>
        <v>#N/A</v>
      </c>
      <c r="V45" s="13"/>
      <c r="W45" s="13"/>
      <c r="X45" s="13"/>
      <c r="Y45" s="13"/>
      <c r="Z45" s="13"/>
      <c r="AA45" s="13">
        <f t="shared" si="2"/>
        <v>0</v>
      </c>
      <c r="AB45" s="74" t="str">
        <f t="shared" si="3"/>
        <v>0</v>
      </c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8" s="20" customFormat="1" ht="19.2" customHeight="1" x14ac:dyDescent="0.25">
      <c r="A46" s="46" t="s">
        <v>9</v>
      </c>
      <c r="B46" s="47">
        <v>41</v>
      </c>
      <c r="C46" s="61"/>
      <c r="D46" s="62"/>
      <c r="E46" s="25"/>
      <c r="F46" s="67"/>
      <c r="G46" s="9"/>
      <c r="H46" s="9"/>
      <c r="I46" s="9"/>
      <c r="J46" s="9"/>
      <c r="K46" s="9"/>
      <c r="L46" s="9"/>
      <c r="M46" s="9"/>
      <c r="N46" s="9"/>
      <c r="O46" s="72" t="str">
        <f t="shared" si="0"/>
        <v/>
      </c>
      <c r="P46" s="9"/>
      <c r="Q46" s="9"/>
      <c r="R46" s="9"/>
      <c r="S46" s="9"/>
      <c r="T46" s="9"/>
      <c r="U46" s="72" t="str">
        <f t="shared" si="1"/>
        <v/>
      </c>
      <c r="V46" s="9"/>
      <c r="W46" s="9"/>
      <c r="X46" s="9"/>
      <c r="Y46" s="9"/>
      <c r="Z46" s="9"/>
      <c r="AA46" s="9">
        <f t="shared" si="2"/>
        <v>0</v>
      </c>
      <c r="AB46" s="72" t="str">
        <f t="shared" si="3"/>
        <v/>
      </c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1:68" s="20" customFormat="1" ht="19.2" customHeight="1" x14ac:dyDescent="0.25">
      <c r="A47" s="30" t="s">
        <v>9</v>
      </c>
      <c r="B47" s="31">
        <v>42</v>
      </c>
      <c r="C47" s="38"/>
      <c r="D47" s="35"/>
      <c r="E47" s="26"/>
      <c r="F47" s="65"/>
      <c r="G47" s="12"/>
      <c r="H47" s="12"/>
      <c r="I47" s="12"/>
      <c r="J47" s="12"/>
      <c r="K47" s="12"/>
      <c r="L47" s="12"/>
      <c r="M47" s="12"/>
      <c r="N47" s="12"/>
      <c r="O47" s="73" t="str">
        <f t="shared" si="0"/>
        <v/>
      </c>
      <c r="P47" s="12"/>
      <c r="Q47" s="12"/>
      <c r="R47" s="12"/>
      <c r="S47" s="12"/>
      <c r="T47" s="12"/>
      <c r="U47" s="73" t="str">
        <f t="shared" si="1"/>
        <v/>
      </c>
      <c r="V47" s="12"/>
      <c r="W47" s="12"/>
      <c r="X47" s="12"/>
      <c r="Y47" s="12"/>
      <c r="Z47" s="12"/>
      <c r="AA47" s="12">
        <f t="shared" si="2"/>
        <v>0</v>
      </c>
      <c r="AB47" s="73" t="str">
        <f t="shared" si="3"/>
        <v/>
      </c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1:68" s="20" customFormat="1" ht="19.2" customHeight="1" x14ac:dyDescent="0.25">
      <c r="A48" s="30" t="s">
        <v>9</v>
      </c>
      <c r="B48" s="31">
        <v>43</v>
      </c>
      <c r="C48" s="38"/>
      <c r="D48" s="35"/>
      <c r="E48" s="26"/>
      <c r="F48" s="65"/>
      <c r="G48" s="12"/>
      <c r="H48" s="12"/>
      <c r="I48" s="12"/>
      <c r="J48" s="12"/>
      <c r="K48" s="12"/>
      <c r="L48" s="12"/>
      <c r="M48" s="12"/>
      <c r="N48" s="12"/>
      <c r="O48" s="73" t="str">
        <f t="shared" si="0"/>
        <v/>
      </c>
      <c r="P48" s="12"/>
      <c r="Q48" s="12"/>
      <c r="R48" s="12"/>
      <c r="S48" s="12"/>
      <c r="T48" s="12"/>
      <c r="U48" s="73" t="str">
        <f t="shared" si="1"/>
        <v/>
      </c>
      <c r="V48" s="12"/>
      <c r="W48" s="12"/>
      <c r="X48" s="12"/>
      <c r="Y48" s="12"/>
      <c r="Z48" s="12"/>
      <c r="AA48" s="12">
        <f t="shared" si="2"/>
        <v>0</v>
      </c>
      <c r="AB48" s="73" t="str">
        <f t="shared" si="3"/>
        <v/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1:68" s="20" customFormat="1" ht="19.2" customHeight="1" x14ac:dyDescent="0.25">
      <c r="A49" s="30" t="s">
        <v>9</v>
      </c>
      <c r="B49" s="31">
        <v>44</v>
      </c>
      <c r="C49" s="38"/>
      <c r="D49" s="35"/>
      <c r="E49" s="26"/>
      <c r="F49" s="65"/>
      <c r="G49" s="12"/>
      <c r="H49" s="12"/>
      <c r="I49" s="12"/>
      <c r="J49" s="12"/>
      <c r="K49" s="12"/>
      <c r="L49" s="12"/>
      <c r="M49" s="12"/>
      <c r="N49" s="12"/>
      <c r="O49" s="75" t="str">
        <f t="shared" si="0"/>
        <v/>
      </c>
      <c r="P49" s="12"/>
      <c r="Q49" s="12"/>
      <c r="R49" s="12"/>
      <c r="S49" s="12"/>
      <c r="T49" s="12"/>
      <c r="U49" s="73" t="str">
        <f t="shared" si="1"/>
        <v/>
      </c>
      <c r="V49" s="12"/>
      <c r="W49" s="12"/>
      <c r="X49" s="12"/>
      <c r="Y49" s="12"/>
      <c r="Z49" s="12"/>
      <c r="AA49" s="12">
        <f t="shared" si="2"/>
        <v>0</v>
      </c>
      <c r="AB49" s="73" t="str">
        <f t="shared" si="3"/>
        <v/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  <row r="50" spans="1:68" s="20" customFormat="1" ht="19.2" customHeight="1" x14ac:dyDescent="0.25">
      <c r="A50" s="50" t="s">
        <v>9</v>
      </c>
      <c r="B50" s="51">
        <v>45</v>
      </c>
      <c r="C50" s="58"/>
      <c r="D50" s="53"/>
      <c r="E50" s="29"/>
      <c r="F50" s="66"/>
      <c r="G50" s="13"/>
      <c r="H50" s="13"/>
      <c r="I50" s="13"/>
      <c r="J50" s="13"/>
      <c r="K50" s="13"/>
      <c r="L50" s="13"/>
      <c r="M50" s="13"/>
      <c r="N50" s="13"/>
      <c r="O50" s="76" t="str">
        <f t="shared" si="0"/>
        <v/>
      </c>
      <c r="P50" s="13"/>
      <c r="Q50" s="13"/>
      <c r="R50" s="13"/>
      <c r="S50" s="13"/>
      <c r="T50" s="13"/>
      <c r="U50" s="74" t="str">
        <f t="shared" si="1"/>
        <v/>
      </c>
      <c r="V50" s="13"/>
      <c r="W50" s="13"/>
      <c r="X50" s="13"/>
      <c r="Y50" s="13"/>
      <c r="Z50" s="13"/>
      <c r="AA50" s="13">
        <f t="shared" si="2"/>
        <v>0</v>
      </c>
      <c r="AB50" s="74" t="str">
        <f t="shared" si="3"/>
        <v/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5" spans="1:68" s="4" customFormat="1" x14ac:dyDescent="0.25">
      <c r="A55" s="5"/>
      <c r="B55" s="5"/>
      <c r="C55" s="5"/>
      <c r="D55" s="5"/>
      <c r="E55" s="5"/>
      <c r="F55" s="5"/>
      <c r="BP55" s="5"/>
    </row>
    <row r="56" spans="1:68" s="4" customFormat="1" x14ac:dyDescent="0.25">
      <c r="A56" s="5"/>
      <c r="B56" s="5"/>
      <c r="C56" s="5"/>
      <c r="D56" s="5"/>
      <c r="E56" s="5"/>
      <c r="F56" s="5"/>
      <c r="BP56" s="5"/>
    </row>
    <row r="57" spans="1:68" s="4" customFormat="1" x14ac:dyDescent="0.25">
      <c r="A57" s="5"/>
      <c r="B57" s="5"/>
      <c r="C57" s="5"/>
      <c r="D57" s="5"/>
      <c r="E57" s="5"/>
      <c r="F57" s="5"/>
      <c r="BP57" s="5"/>
    </row>
    <row r="58" spans="1:68" s="4" customFormat="1" x14ac:dyDescent="0.25">
      <c r="A58" s="5"/>
      <c r="B58" s="5"/>
      <c r="C58" s="5"/>
      <c r="D58" s="5"/>
      <c r="E58" s="5"/>
      <c r="F58" s="5"/>
      <c r="BP58" s="5"/>
    </row>
    <row r="59" spans="1:68" s="4" customFormat="1" x14ac:dyDescent="0.25">
      <c r="A59" s="5"/>
      <c r="B59" s="5"/>
      <c r="C59" s="5"/>
      <c r="D59" s="5"/>
      <c r="E59" s="5"/>
      <c r="F59" s="5"/>
      <c r="BP59" s="5"/>
    </row>
    <row r="60" spans="1:68" s="4" customFormat="1" x14ac:dyDescent="0.25">
      <c r="A60" s="5"/>
      <c r="B60" s="5"/>
      <c r="C60" s="5"/>
      <c r="D60" s="5"/>
      <c r="E60" s="5"/>
      <c r="F60" s="5"/>
      <c r="BP60" s="5"/>
    </row>
    <row r="61" spans="1:68" s="4" customFormat="1" x14ac:dyDescent="0.25">
      <c r="A61" s="5"/>
      <c r="B61" s="5"/>
      <c r="C61" s="5"/>
      <c r="D61" s="5"/>
      <c r="E61" s="5"/>
      <c r="F61" s="5"/>
      <c r="BP61" s="5"/>
    </row>
    <row r="62" spans="1:68" s="4" customFormat="1" x14ac:dyDescent="0.25">
      <c r="A62" s="5"/>
      <c r="B62" s="5"/>
      <c r="C62" s="5"/>
      <c r="D62" s="5"/>
      <c r="E62" s="5"/>
      <c r="F62" s="5"/>
      <c r="BP62" s="5"/>
    </row>
    <row r="63" spans="1:68" s="4" customFormat="1" x14ac:dyDescent="0.25">
      <c r="A63" s="5"/>
      <c r="B63" s="5"/>
      <c r="C63" s="5"/>
      <c r="D63" s="5"/>
      <c r="E63" s="5"/>
      <c r="F63" s="5"/>
      <c r="BP63" s="5"/>
    </row>
    <row r="64" spans="1:68" s="4" customFormat="1" x14ac:dyDescent="0.25">
      <c r="A64" s="5"/>
      <c r="B64" s="5"/>
      <c r="C64" s="5"/>
      <c r="D64" s="5"/>
      <c r="E64" s="5"/>
      <c r="F64" s="5"/>
      <c r="BP64" s="5"/>
    </row>
    <row r="65" spans="1:68" s="4" customFormat="1" x14ac:dyDescent="0.25">
      <c r="A65" s="5"/>
      <c r="B65" s="5"/>
      <c r="C65" s="5"/>
      <c r="D65" s="5"/>
      <c r="E65" s="5"/>
      <c r="F65" s="5"/>
      <c r="BP65" s="5"/>
    </row>
    <row r="66" spans="1:68" s="4" customFormat="1" x14ac:dyDescent="0.25">
      <c r="A66" s="5"/>
      <c r="B66" s="5"/>
      <c r="C66" s="5"/>
      <c r="D66" s="5"/>
      <c r="E66" s="5"/>
      <c r="F66" s="5"/>
      <c r="BP66" s="5"/>
    </row>
    <row r="67" spans="1:68" s="4" customFormat="1" x14ac:dyDescent="0.25">
      <c r="A67" s="5"/>
      <c r="B67" s="5"/>
      <c r="C67" s="5"/>
      <c r="D67" s="5"/>
      <c r="E67" s="5"/>
      <c r="F67" s="5"/>
      <c r="BP67" s="5"/>
    </row>
    <row r="68" spans="1:68" s="4" customFormat="1" x14ac:dyDescent="0.25">
      <c r="A68" s="5"/>
      <c r="B68" s="5"/>
      <c r="C68" s="5"/>
      <c r="D68" s="5"/>
      <c r="E68" s="5"/>
      <c r="F68" s="5"/>
      <c r="BP68" s="5"/>
    </row>
    <row r="69" spans="1:68" s="4" customFormat="1" x14ac:dyDescent="0.25">
      <c r="A69" s="5"/>
      <c r="B69" s="5"/>
      <c r="C69" s="5"/>
      <c r="D69" s="5"/>
      <c r="E69" s="5"/>
      <c r="F69" s="5"/>
      <c r="BP69" s="5"/>
    </row>
    <row r="70" spans="1:68" s="4" customFormat="1" x14ac:dyDescent="0.25">
      <c r="A70" s="5"/>
      <c r="B70" s="5"/>
      <c r="C70" s="5"/>
      <c r="D70" s="5"/>
      <c r="E70" s="5"/>
      <c r="F70" s="5"/>
      <c r="BP70" s="5"/>
    </row>
  </sheetData>
  <sheetProtection insertRows="0" deleteRows="0"/>
  <mergeCells count="14">
    <mergeCell ref="A1:F1"/>
    <mergeCell ref="B2:C2"/>
    <mergeCell ref="D2:F2"/>
    <mergeCell ref="D3:F3"/>
    <mergeCell ref="E5:F5"/>
    <mergeCell ref="U2:U5"/>
    <mergeCell ref="V2:Z3"/>
    <mergeCell ref="AB2:AB5"/>
    <mergeCell ref="V4:Z4"/>
    <mergeCell ref="G2:N3"/>
    <mergeCell ref="O2:O5"/>
    <mergeCell ref="P2:T3"/>
    <mergeCell ref="G4:N4"/>
    <mergeCell ref="P4:T4"/>
  </mergeCells>
  <printOptions horizontalCentered="1"/>
  <pageMargins left="0.59055118110236227" right="0.59055118110236227" top="0.39370078740157483" bottom="0.19685039370078741" header="0.51181102362204722" footer="0.26"/>
  <pageSetup paperSize="9" scale="7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4D61-EEAB-4345-A5F6-ABEF29ED4B64}">
  <sheetPr>
    <pageSetUpPr autoPageBreaks="0"/>
  </sheetPr>
  <dimension ref="A1:O69"/>
  <sheetViews>
    <sheetView showGridLines="0" view="pageBreakPreview" zoomScale="60" zoomScaleNormal="100" zoomScalePageLayoutView="90" workbookViewId="0">
      <selection activeCell="R11" sqref="R11"/>
    </sheetView>
  </sheetViews>
  <sheetFormatPr defaultColWidth="8" defaultRowHeight="15.6" x14ac:dyDescent="0.25"/>
  <cols>
    <col min="1" max="1" width="4" style="199" customWidth="1"/>
    <col min="2" max="2" width="8" style="199" customWidth="1"/>
    <col min="3" max="3" width="5.5" style="199" customWidth="1"/>
    <col min="4" max="4" width="9.8984375" style="199" customWidth="1"/>
    <col min="5" max="5" width="8" style="199" customWidth="1"/>
    <col min="6" max="6" width="3.5" style="209" customWidth="1"/>
    <col min="7" max="12" width="4" style="198" customWidth="1"/>
    <col min="13" max="13" width="8" style="198"/>
    <col min="14" max="14" width="8" style="210"/>
    <col min="15" max="15" width="8" style="211"/>
    <col min="16" max="16384" width="8" style="199"/>
  </cols>
  <sheetData>
    <row r="1" spans="1:15" ht="24" customHeight="1" x14ac:dyDescent="0.25">
      <c r="A1" s="317" t="s">
        <v>167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24" customHeight="1" x14ac:dyDescent="0.25">
      <c r="A2" s="200" t="s">
        <v>0</v>
      </c>
      <c r="B2" s="201" t="str">
        <f>คำอธิบาย!H6</f>
        <v>ว30230</v>
      </c>
      <c r="C2" s="334" t="str">
        <f>คำอธิบาย!H7</f>
        <v>เคมี 5</v>
      </c>
      <c r="D2" s="334"/>
      <c r="E2" s="334"/>
      <c r="F2" s="334"/>
      <c r="G2" s="325" t="s">
        <v>72</v>
      </c>
      <c r="H2" s="326"/>
      <c r="I2" s="326"/>
      <c r="J2" s="326"/>
      <c r="K2" s="326"/>
      <c r="L2" s="326"/>
      <c r="M2" s="326"/>
      <c r="N2" s="326"/>
      <c r="O2" s="327"/>
    </row>
    <row r="3" spans="1:15" ht="24" customHeight="1" x14ac:dyDescent="0.25">
      <c r="A3" s="202" t="s">
        <v>149</v>
      </c>
      <c r="B3" s="203" t="str">
        <f>คำอธิบาย!T12</f>
        <v>ม.6/3</v>
      </c>
      <c r="C3" s="204" t="s">
        <v>3</v>
      </c>
      <c r="D3" s="335" t="str">
        <f>คำอธิบาย!H5</f>
        <v>ครูเอกพนธ์  กลับใจ</v>
      </c>
      <c r="E3" s="335"/>
      <c r="F3" s="205"/>
      <c r="G3" s="216"/>
      <c r="H3" s="199"/>
      <c r="I3" s="221" t="s">
        <v>168</v>
      </c>
      <c r="J3" s="199"/>
      <c r="K3" s="199"/>
      <c r="L3" s="222">
        <f>คำอธิบาย!H9*40</f>
        <v>60</v>
      </c>
      <c r="M3" s="221" t="s">
        <v>169</v>
      </c>
      <c r="N3" s="217"/>
      <c r="O3" s="218"/>
    </row>
    <row r="4" spans="1:15" s="206" customFormat="1" ht="24" customHeight="1" x14ac:dyDescent="0.25">
      <c r="A4" s="40" t="s">
        <v>6</v>
      </c>
      <c r="B4" s="42" t="s">
        <v>7</v>
      </c>
      <c r="C4" s="41" t="s">
        <v>51</v>
      </c>
      <c r="D4" s="322" t="s">
        <v>59</v>
      </c>
      <c r="E4" s="323"/>
      <c r="F4" s="324"/>
      <c r="G4" s="219" t="s">
        <v>74</v>
      </c>
      <c r="H4" s="496" t="s">
        <v>81</v>
      </c>
      <c r="I4" s="220" t="s">
        <v>75</v>
      </c>
      <c r="J4" s="220" t="s">
        <v>76</v>
      </c>
      <c r="K4" s="220" t="s">
        <v>73</v>
      </c>
      <c r="L4" s="220" t="s">
        <v>77</v>
      </c>
      <c r="M4" s="400" t="s">
        <v>78</v>
      </c>
      <c r="N4" s="401" t="s">
        <v>79</v>
      </c>
      <c r="O4" s="401" t="s">
        <v>80</v>
      </c>
    </row>
    <row r="5" spans="1:15" ht="14.4" customHeight="1" x14ac:dyDescent="0.25">
      <c r="A5" s="47">
        <v>1</v>
      </c>
      <c r="B5" s="121">
        <f>IF(คำอธิบาย!B3="","",(คำอธิบาย!B3))</f>
        <v>40572</v>
      </c>
      <c r="C5" s="122" t="str">
        <f>IF(คำอธิบาย!C3="","",(คำอธิบาย!C3))</f>
        <v>ช</v>
      </c>
      <c r="D5" s="123" t="str">
        <f>IF(คำอธิบาย!D3="","",(คำอธิบาย!D3))</f>
        <v>พลกฤต</v>
      </c>
      <c r="E5" s="328" t="str">
        <f>IF(คำอธิบาย!E3="","",(คำอธิบาย!E3))</f>
        <v>พันธุ์เล่ง</v>
      </c>
      <c r="F5" s="329"/>
      <c r="G5" s="9"/>
      <c r="H5" s="9"/>
      <c r="I5" s="9"/>
      <c r="J5" s="9"/>
      <c r="K5" s="9"/>
      <c r="L5" s="9"/>
      <c r="M5" s="9">
        <f>IF(C5="","",((SUM(I5:L5))))</f>
        <v>0</v>
      </c>
      <c r="N5" s="213">
        <f>IF(C5="","",(คำอธิบาย!$H$9*40-'print2-เวลาเรียน'!M5))</f>
        <v>60</v>
      </c>
      <c r="O5" s="212">
        <f>IF(C5="","",((ROUND(100*N5/(คำอธิบาย!$H$9*40),2))))</f>
        <v>100</v>
      </c>
    </row>
    <row r="6" spans="1:15" ht="14.4" customHeight="1" x14ac:dyDescent="0.25">
      <c r="A6" s="31">
        <v>2</v>
      </c>
      <c r="B6" s="124">
        <f>IF(คำอธิบาย!B4="","",(คำอธิบาย!B4))</f>
        <v>40603</v>
      </c>
      <c r="C6" s="125" t="str">
        <f>IF(คำอธิบาย!C4="","",(คำอธิบาย!C4))</f>
        <v>ช</v>
      </c>
      <c r="D6" s="126" t="str">
        <f>IF(คำอธิบาย!D4="","",(คำอธิบาย!D4))</f>
        <v>ชัยสิทธิ์</v>
      </c>
      <c r="E6" s="318" t="str">
        <f>IF(คำอธิบาย!E4="","",(คำอธิบาย!E4))</f>
        <v>ปลื้มสุทธิ์</v>
      </c>
      <c r="F6" s="319"/>
      <c r="G6" s="12"/>
      <c r="H6" s="12"/>
      <c r="I6" s="12"/>
      <c r="J6" s="12"/>
      <c r="K6" s="12"/>
      <c r="L6" s="12"/>
      <c r="M6" s="12">
        <f t="shared" ref="M6:M49" si="0">IF(C6="","",((SUM(I6:L6))))</f>
        <v>0</v>
      </c>
      <c r="N6" s="214">
        <f>IF(C6="","",(คำอธิบาย!$H$9*40-'print2-เวลาเรียน'!M6))</f>
        <v>60</v>
      </c>
      <c r="O6" s="223">
        <f>IF(C6="","",((ROUND(100*N6/(คำอธิบาย!$H$9*40),2))))</f>
        <v>100</v>
      </c>
    </row>
    <row r="7" spans="1:15" ht="14.4" customHeight="1" x14ac:dyDescent="0.25">
      <c r="A7" s="31">
        <v>3</v>
      </c>
      <c r="B7" s="124">
        <f>IF(คำอธิบาย!B5="","",(คำอธิบาย!B5))</f>
        <v>40609</v>
      </c>
      <c r="C7" s="125" t="str">
        <f>IF(คำอธิบาย!C5="","",(คำอธิบาย!C5))</f>
        <v>ช</v>
      </c>
      <c r="D7" s="126" t="str">
        <f>IF(คำอธิบาย!D5="","",(คำอธิบาย!D5))</f>
        <v>สิรวิชญ์</v>
      </c>
      <c r="E7" s="318" t="str">
        <f>IF(คำอธิบาย!E5="","",(คำอธิบาย!E5))</f>
        <v>พัฒน์ศรีทอง</v>
      </c>
      <c r="F7" s="319"/>
      <c r="G7" s="12"/>
      <c r="H7" s="12"/>
      <c r="I7" s="12"/>
      <c r="J7" s="12"/>
      <c r="K7" s="12"/>
      <c r="L7" s="12"/>
      <c r="M7" s="12">
        <f t="shared" si="0"/>
        <v>0</v>
      </c>
      <c r="N7" s="214">
        <f>IF(C7="","",(คำอธิบาย!$H$9*40-'print2-เวลาเรียน'!M7))</f>
        <v>60</v>
      </c>
      <c r="O7" s="223">
        <f>IF(C7="","",((ROUND(100*N7/(คำอธิบาย!$H$9*40),2))))</f>
        <v>100</v>
      </c>
    </row>
    <row r="8" spans="1:15" ht="14.4" customHeight="1" x14ac:dyDescent="0.25">
      <c r="A8" s="31">
        <v>4</v>
      </c>
      <c r="B8" s="124">
        <f>IF(คำอธิบาย!B6="","",(คำอธิบาย!B6))</f>
        <v>40645</v>
      </c>
      <c r="C8" s="125" t="str">
        <f>IF(คำอธิบาย!C6="","",(คำอธิบาย!C6))</f>
        <v>ช</v>
      </c>
      <c r="D8" s="126" t="str">
        <f>IF(คำอธิบาย!D6="","",(คำอธิบาย!D6))</f>
        <v>ณภัทร</v>
      </c>
      <c r="E8" s="318" t="str">
        <f>IF(คำอธิบาย!E6="","",(คำอธิบาย!E6))</f>
        <v>อุไรโรจน์</v>
      </c>
      <c r="F8" s="319"/>
      <c r="G8" s="12"/>
      <c r="H8" s="12"/>
      <c r="I8" s="12"/>
      <c r="J8" s="12"/>
      <c r="K8" s="12"/>
      <c r="L8" s="12"/>
      <c r="M8" s="12">
        <f t="shared" si="0"/>
        <v>0</v>
      </c>
      <c r="N8" s="214">
        <f>IF(C8="","",(คำอธิบาย!$H$9*40-'print2-เวลาเรียน'!M8))</f>
        <v>60</v>
      </c>
      <c r="O8" s="223">
        <f>IF(C8="","",((ROUND(100*N8/(คำอธิบาย!$H$9*40),2))))</f>
        <v>100</v>
      </c>
    </row>
    <row r="9" spans="1:15" ht="14.4" customHeight="1" x14ac:dyDescent="0.25">
      <c r="A9" s="51">
        <v>5</v>
      </c>
      <c r="B9" s="127">
        <f>IF(คำอธิบาย!B7="","",(คำอธิบาย!B7))</f>
        <v>40685</v>
      </c>
      <c r="C9" s="128" t="str">
        <f>IF(คำอธิบาย!C7="","",(คำอธิบาย!C7))</f>
        <v>ช</v>
      </c>
      <c r="D9" s="129" t="str">
        <f>IF(คำอธิบาย!D7="","",(คำอธิบาย!D7))</f>
        <v>ชัชพงค์</v>
      </c>
      <c r="E9" s="320" t="str">
        <f>IF(คำอธิบาย!E7="","",(คำอธิบาย!E7))</f>
        <v>พรประสิทธิ์</v>
      </c>
      <c r="F9" s="321"/>
      <c r="G9" s="13"/>
      <c r="H9" s="13"/>
      <c r="I9" s="13"/>
      <c r="J9" s="13"/>
      <c r="K9" s="13"/>
      <c r="L9" s="13"/>
      <c r="M9" s="13">
        <f t="shared" si="0"/>
        <v>0</v>
      </c>
      <c r="N9" s="215">
        <f>IF(C9="","",(คำอธิบาย!$H$9*40-'print2-เวลาเรียน'!M9))</f>
        <v>60</v>
      </c>
      <c r="O9" s="224">
        <f>IF(C9="","",((ROUND(100*N9/(คำอธิบาย!$H$9*40),2))))</f>
        <v>100</v>
      </c>
    </row>
    <row r="10" spans="1:15" ht="14.4" customHeight="1" x14ac:dyDescent="0.25">
      <c r="A10" s="47">
        <v>6</v>
      </c>
      <c r="B10" s="121">
        <f>IF(คำอธิบาย!B8="","",(คำอธิบาย!B8))</f>
        <v>40686</v>
      </c>
      <c r="C10" s="122" t="str">
        <f>IF(คำอธิบาย!C8="","",(คำอธิบาย!C8))</f>
        <v>ช</v>
      </c>
      <c r="D10" s="123" t="str">
        <f>IF(คำอธิบาย!D8="","",(คำอธิบาย!D8))</f>
        <v>ณัฐวุฒิ</v>
      </c>
      <c r="E10" s="328" t="str">
        <f>IF(คำอธิบาย!E8="","",(คำอธิบาย!E8))</f>
        <v>จันทร์วิลัย</v>
      </c>
      <c r="F10" s="329"/>
      <c r="G10" s="9"/>
      <c r="H10" s="9"/>
      <c r="I10" s="9"/>
      <c r="J10" s="9"/>
      <c r="K10" s="9"/>
      <c r="L10" s="9"/>
      <c r="M10" s="9">
        <f t="shared" si="0"/>
        <v>0</v>
      </c>
      <c r="N10" s="213">
        <f>IF(C10="","",(คำอธิบาย!$H$9*40-'print2-เวลาเรียน'!M10))</f>
        <v>60</v>
      </c>
      <c r="O10" s="212">
        <f>IF(C10="","",((ROUND(100*N10/(คำอธิบาย!$H$9*40),2))))</f>
        <v>100</v>
      </c>
    </row>
    <row r="11" spans="1:15" s="207" customFormat="1" ht="14.4" customHeight="1" x14ac:dyDescent="0.25">
      <c r="A11" s="31">
        <v>7</v>
      </c>
      <c r="B11" s="124">
        <f>IF(คำอธิบาย!B9="","",(คำอธิบาย!B9))</f>
        <v>40688</v>
      </c>
      <c r="C11" s="125" t="str">
        <f>IF(คำอธิบาย!C9="","",(คำอธิบาย!C9))</f>
        <v>ช</v>
      </c>
      <c r="D11" s="126" t="str">
        <f>IF(คำอธิบาย!D9="","",(คำอธิบาย!D9))</f>
        <v>ธนกร</v>
      </c>
      <c r="E11" s="318" t="str">
        <f>IF(คำอธิบาย!E9="","",(คำอธิบาย!E9))</f>
        <v>สมุทรเก่า</v>
      </c>
      <c r="F11" s="319"/>
      <c r="G11" s="12"/>
      <c r="H11" s="12"/>
      <c r="I11" s="12"/>
      <c r="J11" s="12"/>
      <c r="K11" s="12"/>
      <c r="L11" s="12"/>
      <c r="M11" s="12">
        <f t="shared" si="0"/>
        <v>0</v>
      </c>
      <c r="N11" s="214">
        <f>IF(C11="","",(คำอธิบาย!$H$9*40-'print2-เวลาเรียน'!M11))</f>
        <v>60</v>
      </c>
      <c r="O11" s="223">
        <f>IF(C11="","",((ROUND(100*N11/(คำอธิบาย!$H$9*40),2))))</f>
        <v>100</v>
      </c>
    </row>
    <row r="12" spans="1:15" ht="14.4" customHeight="1" x14ac:dyDescent="0.25">
      <c r="A12" s="31">
        <v>8</v>
      </c>
      <c r="B12" s="124">
        <f>IF(คำอธิบาย!B10="","",(คำอธิบาย!B10))</f>
        <v>40723</v>
      </c>
      <c r="C12" s="125" t="str">
        <f>IF(คำอธิบาย!C10="","",(คำอธิบาย!C10))</f>
        <v>ช</v>
      </c>
      <c r="D12" s="126" t="str">
        <f>IF(คำอธิบาย!D10="","",(คำอธิบาย!D10))</f>
        <v>ชญานิน</v>
      </c>
      <c r="E12" s="318" t="str">
        <f>IF(คำอธิบาย!E10="","",(คำอธิบาย!E10))</f>
        <v>เพชรน้อย</v>
      </c>
      <c r="F12" s="319"/>
      <c r="G12" s="12"/>
      <c r="H12" s="12"/>
      <c r="I12" s="12"/>
      <c r="J12" s="12"/>
      <c r="K12" s="12"/>
      <c r="L12" s="12"/>
      <c r="M12" s="12">
        <f t="shared" si="0"/>
        <v>0</v>
      </c>
      <c r="N12" s="214">
        <f>IF(C12="","",(คำอธิบาย!$H$9*40-'print2-เวลาเรียน'!M12))</f>
        <v>60</v>
      </c>
      <c r="O12" s="223">
        <f>IF(C12="","",((ROUND(100*N12/(คำอธิบาย!$H$9*40),2))))</f>
        <v>100</v>
      </c>
    </row>
    <row r="13" spans="1:15" ht="14.4" customHeight="1" x14ac:dyDescent="0.25">
      <c r="A13" s="31">
        <v>9</v>
      </c>
      <c r="B13" s="124">
        <f>IF(คำอธิบาย!B11="","",(คำอธิบาย!B11))</f>
        <v>40731</v>
      </c>
      <c r="C13" s="125" t="str">
        <f>IF(คำอธิบาย!C11="","",(คำอธิบาย!C11))</f>
        <v>ช</v>
      </c>
      <c r="D13" s="126" t="str">
        <f>IF(คำอธิบาย!D11="","",(คำอธิบาย!D11))</f>
        <v>ภัทรดนัย</v>
      </c>
      <c r="E13" s="318" t="str">
        <f>IF(คำอธิบาย!E11="","",(คำอธิบาย!E11))</f>
        <v>เพ็งศรี</v>
      </c>
      <c r="F13" s="319"/>
      <c r="G13" s="12"/>
      <c r="H13" s="12"/>
      <c r="I13" s="12"/>
      <c r="J13" s="12"/>
      <c r="K13" s="12"/>
      <c r="L13" s="12"/>
      <c r="M13" s="12">
        <f t="shared" si="0"/>
        <v>0</v>
      </c>
      <c r="N13" s="214">
        <f>IF(C13="","",(คำอธิบาย!$H$9*40-'print2-เวลาเรียน'!M13))</f>
        <v>60</v>
      </c>
      <c r="O13" s="223">
        <f>IF(C13="","",((ROUND(100*N13/(คำอธิบาย!$H$9*40),2))))</f>
        <v>100</v>
      </c>
    </row>
    <row r="14" spans="1:15" ht="14.4" customHeight="1" x14ac:dyDescent="0.25">
      <c r="A14" s="51">
        <v>10</v>
      </c>
      <c r="B14" s="127">
        <f>IF(คำอธิบาย!B12="","",(คำอธิบาย!B12))</f>
        <v>40732</v>
      </c>
      <c r="C14" s="128" t="str">
        <f>IF(คำอธิบาย!C12="","",(คำอธิบาย!C12))</f>
        <v>ช</v>
      </c>
      <c r="D14" s="129" t="str">
        <f>IF(คำอธิบาย!D12="","",(คำอธิบาย!D12))</f>
        <v>วิชญ์ภาส</v>
      </c>
      <c r="E14" s="320" t="str">
        <f>IF(คำอธิบาย!E12="","",(คำอธิบาย!E12))</f>
        <v>บุญฤกษ์</v>
      </c>
      <c r="F14" s="321"/>
      <c r="G14" s="13"/>
      <c r="H14" s="13"/>
      <c r="I14" s="13"/>
      <c r="J14" s="13"/>
      <c r="K14" s="13"/>
      <c r="L14" s="13"/>
      <c r="M14" s="13">
        <f t="shared" si="0"/>
        <v>0</v>
      </c>
      <c r="N14" s="215">
        <f>IF(C14="","",(คำอธิบาย!$H$9*40-'print2-เวลาเรียน'!M14))</f>
        <v>60</v>
      </c>
      <c r="O14" s="224">
        <f>IF(C14="","",((ROUND(100*N14/(คำอธิบาย!$H$9*40),2))))</f>
        <v>100</v>
      </c>
    </row>
    <row r="15" spans="1:15" ht="14.4" customHeight="1" x14ac:dyDescent="0.25">
      <c r="A15" s="47">
        <v>11</v>
      </c>
      <c r="B15" s="121">
        <f>IF(คำอธิบาย!B13="","",(คำอธิบาย!B13))</f>
        <v>40805</v>
      </c>
      <c r="C15" s="122" t="str">
        <f>IF(คำอธิบาย!C13="","",(คำอธิบาย!C13))</f>
        <v>ช</v>
      </c>
      <c r="D15" s="123" t="str">
        <f>IF(คำอธิบาย!D13="","",(คำอธิบาย!D13))</f>
        <v>ณัฐภัทร</v>
      </c>
      <c r="E15" s="328" t="str">
        <f>IF(คำอธิบาย!E13="","",(คำอธิบาย!E13))</f>
        <v>แซ่ล้อ</v>
      </c>
      <c r="F15" s="329"/>
      <c r="G15" s="9"/>
      <c r="H15" s="9"/>
      <c r="I15" s="9"/>
      <c r="J15" s="9"/>
      <c r="K15" s="9"/>
      <c r="L15" s="9"/>
      <c r="M15" s="9">
        <f t="shared" si="0"/>
        <v>0</v>
      </c>
      <c r="N15" s="213">
        <f>IF(C15="","",(คำอธิบาย!$H$9*40-'print2-เวลาเรียน'!M15))</f>
        <v>60</v>
      </c>
      <c r="O15" s="212">
        <f>IF(C15="","",((ROUND(100*N15/(คำอธิบาย!$H$9*40),2))))</f>
        <v>100</v>
      </c>
    </row>
    <row r="16" spans="1:15" ht="14.4" customHeight="1" x14ac:dyDescent="0.25">
      <c r="A16" s="31">
        <v>12</v>
      </c>
      <c r="B16" s="124">
        <f>IF(คำอธิบาย!B14="","",(คำอธิบาย!B14))</f>
        <v>40874</v>
      </c>
      <c r="C16" s="125" t="str">
        <f>IF(คำอธิบาย!C14="","",(คำอธิบาย!C14))</f>
        <v>ช</v>
      </c>
      <c r="D16" s="126" t="str">
        <f>IF(คำอธิบาย!D14="","",(คำอธิบาย!D14))</f>
        <v>ชวรัตน์</v>
      </c>
      <c r="E16" s="318" t="str">
        <f>IF(คำอธิบาย!E14="","",(คำอธิบาย!E14))</f>
        <v>ธรรมวาระ</v>
      </c>
      <c r="F16" s="319"/>
      <c r="G16" s="12"/>
      <c r="H16" s="12"/>
      <c r="I16" s="12"/>
      <c r="J16" s="12"/>
      <c r="K16" s="12"/>
      <c r="L16" s="12"/>
      <c r="M16" s="12">
        <f t="shared" si="0"/>
        <v>0</v>
      </c>
      <c r="N16" s="214">
        <f>IF(C16="","",(คำอธิบาย!$H$9*40-'print2-เวลาเรียน'!M16))</f>
        <v>60</v>
      </c>
      <c r="O16" s="223">
        <f>IF(C16="","",((ROUND(100*N16/(คำอธิบาย!$H$9*40),2))))</f>
        <v>100</v>
      </c>
    </row>
    <row r="17" spans="1:15" ht="14.4" customHeight="1" x14ac:dyDescent="0.25">
      <c r="A17" s="31">
        <v>13</v>
      </c>
      <c r="B17" s="124">
        <f>IF(คำอธิบาย!B15="","",(คำอธิบาย!B15))</f>
        <v>40875</v>
      </c>
      <c r="C17" s="125" t="str">
        <f>IF(คำอธิบาย!C15="","",(คำอธิบาย!C15))</f>
        <v>ช</v>
      </c>
      <c r="D17" s="130" t="str">
        <f>IF(คำอธิบาย!D15="","",(คำอธิบาย!D15))</f>
        <v>ธนวัฒน์</v>
      </c>
      <c r="E17" s="318" t="str">
        <f>IF(คำอธิบาย!E15="","",(คำอธิบาย!E15))</f>
        <v>ไกรสินธุ์</v>
      </c>
      <c r="F17" s="319"/>
      <c r="G17" s="12"/>
      <c r="H17" s="12"/>
      <c r="I17" s="12"/>
      <c r="J17" s="12"/>
      <c r="K17" s="12"/>
      <c r="L17" s="12"/>
      <c r="M17" s="12">
        <f t="shared" si="0"/>
        <v>0</v>
      </c>
      <c r="N17" s="214">
        <f>IF(C17="","",(คำอธิบาย!$H$9*40-'print2-เวลาเรียน'!M17))</f>
        <v>60</v>
      </c>
      <c r="O17" s="223">
        <f>IF(C17="","",((ROUND(100*N17/(คำอธิบาย!$H$9*40),2))))</f>
        <v>100</v>
      </c>
    </row>
    <row r="18" spans="1:15" ht="14.4" customHeight="1" x14ac:dyDescent="0.25">
      <c r="A18" s="31">
        <v>14</v>
      </c>
      <c r="B18" s="131">
        <f>IF(คำอธิบาย!B16="","",(คำอธิบาย!B16))</f>
        <v>40882</v>
      </c>
      <c r="C18" s="132" t="str">
        <f>IF(คำอธิบาย!C16="","",(คำอธิบาย!C16))</f>
        <v>ช</v>
      </c>
      <c r="D18" s="133" t="str">
        <f>IF(คำอธิบาย!D16="","",(คำอธิบาย!D16))</f>
        <v>ศุภณัด</v>
      </c>
      <c r="E18" s="330" t="str">
        <f>IF(คำอธิบาย!E16="","",(คำอธิบาย!E16))</f>
        <v>ศุภอนันต์</v>
      </c>
      <c r="F18" s="331"/>
      <c r="G18" s="12"/>
      <c r="H18" s="12"/>
      <c r="I18" s="12"/>
      <c r="J18" s="12"/>
      <c r="K18" s="12"/>
      <c r="L18" s="12"/>
      <c r="M18" s="12">
        <f t="shared" si="0"/>
        <v>0</v>
      </c>
      <c r="N18" s="214">
        <f>IF(C18="","",(คำอธิบาย!$H$9*40-'print2-เวลาเรียน'!M18))</f>
        <v>60</v>
      </c>
      <c r="O18" s="223">
        <f>IF(C18="","",((ROUND(100*N18/(คำอธิบาย!$H$9*40),2))))</f>
        <v>100</v>
      </c>
    </row>
    <row r="19" spans="1:15" ht="14.4" customHeight="1" x14ac:dyDescent="0.25">
      <c r="A19" s="51">
        <v>15</v>
      </c>
      <c r="B19" s="134">
        <f>IF(คำอธิบาย!B17="","",(คำอธิบาย!B17))</f>
        <v>42056</v>
      </c>
      <c r="C19" s="135" t="str">
        <f>IF(คำอธิบาย!C17="","",(คำอธิบาย!C17))</f>
        <v>ช</v>
      </c>
      <c r="D19" s="136" t="str">
        <f>IF(คำอธิบาย!D17="","",(คำอธิบาย!D17))</f>
        <v xml:space="preserve">ภานุพงศ์ </v>
      </c>
      <c r="E19" s="332" t="str">
        <f>IF(คำอธิบาย!E17="","",(คำอธิบาย!E17))</f>
        <v>คงเจริญ</v>
      </c>
      <c r="F19" s="333"/>
      <c r="G19" s="13"/>
      <c r="H19" s="13"/>
      <c r="I19" s="13"/>
      <c r="J19" s="13"/>
      <c r="K19" s="13"/>
      <c r="L19" s="13"/>
      <c r="M19" s="13">
        <f t="shared" si="0"/>
        <v>0</v>
      </c>
      <c r="N19" s="215">
        <f>IF(C19="","",(คำอธิบาย!$H$9*40-'print2-เวลาเรียน'!M19))</f>
        <v>60</v>
      </c>
      <c r="O19" s="224">
        <f>IF(C19="","",((ROUND(100*N19/(คำอธิบาย!$H$9*40),2))))</f>
        <v>100</v>
      </c>
    </row>
    <row r="20" spans="1:15" ht="14.4" customHeight="1" x14ac:dyDescent="0.25">
      <c r="A20" s="47">
        <v>16</v>
      </c>
      <c r="B20" s="121">
        <f>IF(คำอธิบาย!B18="","",(คำอธิบาย!B18))</f>
        <v>42647</v>
      </c>
      <c r="C20" s="122" t="str">
        <f>IF(คำอธิบาย!C18="","",(คำอธิบาย!C18))</f>
        <v>ช</v>
      </c>
      <c r="D20" s="123" t="str">
        <f>IF(คำอธิบาย!D18="","",(คำอธิบาย!D18))</f>
        <v xml:space="preserve">บุญนิมิตร </v>
      </c>
      <c r="E20" s="328" t="str">
        <f>IF(คำอธิบาย!E18="","",(คำอธิบาย!E18))</f>
        <v>รักชาติ</v>
      </c>
      <c r="F20" s="329"/>
      <c r="G20" s="9"/>
      <c r="H20" s="9"/>
      <c r="I20" s="9"/>
      <c r="J20" s="9"/>
      <c r="K20" s="9"/>
      <c r="L20" s="9"/>
      <c r="M20" s="9">
        <f t="shared" si="0"/>
        <v>0</v>
      </c>
      <c r="N20" s="213">
        <f>IF(C20="","",(คำอธิบาย!$H$9*40-'print2-เวลาเรียน'!M20))</f>
        <v>60</v>
      </c>
      <c r="O20" s="212">
        <f>IF(C20="","",((ROUND(100*N20/(คำอธิบาย!$H$9*40),2))))</f>
        <v>100</v>
      </c>
    </row>
    <row r="21" spans="1:15" ht="14.4" customHeight="1" x14ac:dyDescent="0.25">
      <c r="A21" s="31">
        <v>17</v>
      </c>
      <c r="B21" s="124">
        <f>IF(คำอธิบาย!B19="","",(คำอธิบาย!B19))</f>
        <v>42648</v>
      </c>
      <c r="C21" s="125" t="str">
        <f>IF(คำอธิบาย!C19="","",(คำอธิบาย!C19))</f>
        <v>ช</v>
      </c>
      <c r="D21" s="126" t="str">
        <f>IF(คำอธิบาย!D19="","",(คำอธิบาย!D19))</f>
        <v xml:space="preserve">ปภังกร </v>
      </c>
      <c r="E21" s="318" t="str">
        <f>IF(คำอธิบาย!E19="","",(คำอธิบาย!E19))</f>
        <v>ศุภกิจ​รัตนา​กุล</v>
      </c>
      <c r="F21" s="319"/>
      <c r="G21" s="12"/>
      <c r="H21" s="12"/>
      <c r="I21" s="12"/>
      <c r="J21" s="12"/>
      <c r="K21" s="12"/>
      <c r="L21" s="12"/>
      <c r="M21" s="12">
        <f t="shared" si="0"/>
        <v>0</v>
      </c>
      <c r="N21" s="214">
        <f>IF(C21="","",(คำอธิบาย!$H$9*40-'print2-เวลาเรียน'!M21))</f>
        <v>60</v>
      </c>
      <c r="O21" s="223">
        <f>IF(C21="","",((ROUND(100*N21/(คำอธิบาย!$H$9*40),2))))</f>
        <v>100</v>
      </c>
    </row>
    <row r="22" spans="1:15" ht="14.4" customHeight="1" x14ac:dyDescent="0.25">
      <c r="A22" s="31">
        <v>18</v>
      </c>
      <c r="B22" s="124">
        <f>IF(คำอธิบาย!B20="","",(คำอธิบาย!B20))</f>
        <v>42649</v>
      </c>
      <c r="C22" s="125" t="str">
        <f>IF(คำอธิบาย!C20="","",(คำอธิบาย!C20))</f>
        <v>ช</v>
      </c>
      <c r="D22" s="126" t="str">
        <f>IF(คำอธิบาย!D20="","",(คำอธิบาย!D20))</f>
        <v xml:space="preserve">พีรภัทร </v>
      </c>
      <c r="E22" s="318" t="str">
        <f>IF(คำอธิบาย!E20="","",(คำอธิบาย!E20))</f>
        <v>นุ่นช่วย</v>
      </c>
      <c r="F22" s="319"/>
      <c r="G22" s="12"/>
      <c r="H22" s="12"/>
      <c r="I22" s="12"/>
      <c r="J22" s="12"/>
      <c r="K22" s="12"/>
      <c r="L22" s="12"/>
      <c r="M22" s="12">
        <f t="shared" si="0"/>
        <v>0</v>
      </c>
      <c r="N22" s="214">
        <f>IF(C22="","",(คำอธิบาย!$H$9*40-'print2-เวลาเรียน'!M22))</f>
        <v>60</v>
      </c>
      <c r="O22" s="223">
        <f>IF(C22="","",((ROUND(100*N22/(คำอธิบาย!$H$9*40),2))))</f>
        <v>100</v>
      </c>
    </row>
    <row r="23" spans="1:15" ht="14.4" customHeight="1" x14ac:dyDescent="0.25">
      <c r="A23" s="31">
        <v>19</v>
      </c>
      <c r="B23" s="124">
        <f>IF(คำอธิบาย!B21="","",(คำอธิบาย!B21))</f>
        <v>42650</v>
      </c>
      <c r="C23" s="125" t="str">
        <f>IF(คำอธิบาย!C21="","",(คำอธิบาย!C21))</f>
        <v>ช</v>
      </c>
      <c r="D23" s="126" t="str">
        <f>IF(คำอธิบาย!D21="","",(คำอธิบาย!D21))</f>
        <v xml:space="preserve">ภูมิ​พัฒน์​ </v>
      </c>
      <c r="E23" s="318" t="str">
        <f>IF(คำอธิบาย!E21="","",(คำอธิบาย!E21))</f>
        <v>ทองศรี</v>
      </c>
      <c r="F23" s="319"/>
      <c r="G23" s="12"/>
      <c r="H23" s="12"/>
      <c r="I23" s="12"/>
      <c r="J23" s="12"/>
      <c r="K23" s="12"/>
      <c r="L23" s="12"/>
      <c r="M23" s="12">
        <f t="shared" si="0"/>
        <v>0</v>
      </c>
      <c r="N23" s="214">
        <f>IF(C23="","",(คำอธิบาย!$H$9*40-'print2-เวลาเรียน'!M23))</f>
        <v>60</v>
      </c>
      <c r="O23" s="223">
        <f>IF(C23="","",((ROUND(100*N23/(คำอธิบาย!$H$9*40),2))))</f>
        <v>100</v>
      </c>
    </row>
    <row r="24" spans="1:15" ht="14.4" customHeight="1" x14ac:dyDescent="0.25">
      <c r="A24" s="51">
        <v>20</v>
      </c>
      <c r="B24" s="127">
        <f>IF(คำอธิบาย!B22="","",(คำอธิบาย!B22))</f>
        <v>40640</v>
      </c>
      <c r="C24" s="128" t="str">
        <f>IF(คำอธิบาย!C22="","",(คำอธิบาย!C22))</f>
        <v>ญ</v>
      </c>
      <c r="D24" s="129" t="str">
        <f>IF(คำอธิบาย!D22="","",(คำอธิบาย!D22))</f>
        <v xml:space="preserve">อนันตญา  </v>
      </c>
      <c r="E24" s="320" t="str">
        <f>IF(คำอธิบาย!E22="","",(คำอธิบาย!E22))</f>
        <v>ศุภราช</v>
      </c>
      <c r="F24" s="321"/>
      <c r="G24" s="13"/>
      <c r="H24" s="13"/>
      <c r="I24" s="13"/>
      <c r="J24" s="13"/>
      <c r="K24" s="13"/>
      <c r="L24" s="13"/>
      <c r="M24" s="13">
        <f t="shared" si="0"/>
        <v>0</v>
      </c>
      <c r="N24" s="215">
        <f>IF(C24="","",(คำอธิบาย!$H$9*40-'print2-เวลาเรียน'!M24))</f>
        <v>60</v>
      </c>
      <c r="O24" s="224">
        <f>IF(C24="","",((ROUND(100*N24/(คำอธิบาย!$H$9*40),2))))</f>
        <v>100</v>
      </c>
    </row>
    <row r="25" spans="1:15" ht="14.4" customHeight="1" x14ac:dyDescent="0.25">
      <c r="A25" s="47">
        <v>21</v>
      </c>
      <c r="B25" s="121">
        <f>IF(คำอธิบาย!B23="","",(คำอธิบาย!B23))</f>
        <v>40749</v>
      </c>
      <c r="C25" s="122" t="str">
        <f>IF(คำอธิบาย!C23="","",(คำอธิบาย!C23))</f>
        <v>ญ</v>
      </c>
      <c r="D25" s="123" t="str">
        <f>IF(คำอธิบาย!D23="","",(คำอธิบาย!D23))</f>
        <v>พลกฤต</v>
      </c>
      <c r="E25" s="328" t="str">
        <f>IF(คำอธิบาย!E23="","",(คำอธิบาย!E23))</f>
        <v>พันธุ์เล่ง</v>
      </c>
      <c r="F25" s="329"/>
      <c r="G25" s="9"/>
      <c r="H25" s="9"/>
      <c r="I25" s="9"/>
      <c r="J25" s="9"/>
      <c r="K25" s="9"/>
      <c r="L25" s="9"/>
      <c r="M25" s="9">
        <f t="shared" si="0"/>
        <v>0</v>
      </c>
      <c r="N25" s="213">
        <f>IF(C25="","",(คำอธิบาย!$H$9*40-'print2-เวลาเรียน'!M25))</f>
        <v>60</v>
      </c>
      <c r="O25" s="212">
        <f>IF(C25="","",((ROUND(100*N25/(คำอธิบาย!$H$9*40),2))))</f>
        <v>100</v>
      </c>
    </row>
    <row r="26" spans="1:15" ht="14.4" customHeight="1" x14ac:dyDescent="0.25">
      <c r="A26" s="31">
        <v>22</v>
      </c>
      <c r="B26" s="124">
        <f>IF(คำอธิบาย!B24="","",(คำอธิบาย!B24))</f>
        <v>40760</v>
      </c>
      <c r="C26" s="137" t="str">
        <f>IF(คำอธิบาย!C24="","",(คำอธิบาย!C24))</f>
        <v>ญ</v>
      </c>
      <c r="D26" s="126" t="str">
        <f>IF(คำอธิบาย!D24="","",(คำอธิบาย!D24))</f>
        <v>ชัยสิทธิ์</v>
      </c>
      <c r="E26" s="318" t="str">
        <f>IF(คำอธิบาย!E24="","",(คำอธิบาย!E24))</f>
        <v>ปลื้มสุทธิ์</v>
      </c>
      <c r="F26" s="319"/>
      <c r="G26" s="12"/>
      <c r="H26" s="12"/>
      <c r="I26" s="12"/>
      <c r="J26" s="12"/>
      <c r="K26" s="12"/>
      <c r="L26" s="12"/>
      <c r="M26" s="12">
        <f t="shared" si="0"/>
        <v>0</v>
      </c>
      <c r="N26" s="214">
        <f>IF(C26="","",(คำอธิบาย!$H$9*40-'print2-เวลาเรียน'!M26))</f>
        <v>60</v>
      </c>
      <c r="O26" s="223">
        <f>IF(C26="","",((ROUND(100*N26/(คำอธิบาย!$H$9*40),2))))</f>
        <v>100</v>
      </c>
    </row>
    <row r="27" spans="1:15" ht="14.4" customHeight="1" x14ac:dyDescent="0.25">
      <c r="A27" s="31">
        <v>23</v>
      </c>
      <c r="B27" s="124">
        <f>IF(คำอธิบาย!B25="","",(คำอธิบาย!B25))</f>
        <v>40794</v>
      </c>
      <c r="C27" s="125" t="str">
        <f>IF(คำอธิบาย!C25="","",(คำอธิบาย!C25))</f>
        <v>ญ</v>
      </c>
      <c r="D27" s="126" t="str">
        <f>IF(คำอธิบาย!D25="","",(คำอธิบาย!D25))</f>
        <v>สิรวิชญ์</v>
      </c>
      <c r="E27" s="318" t="str">
        <f>IF(คำอธิบาย!E25="","",(คำอธิบาย!E25))</f>
        <v>พัฒน์ศรีทอง</v>
      </c>
      <c r="F27" s="319"/>
      <c r="G27" s="12"/>
      <c r="H27" s="12"/>
      <c r="I27" s="12"/>
      <c r="J27" s="12"/>
      <c r="K27" s="12"/>
      <c r="L27" s="12"/>
      <c r="M27" s="12">
        <f t="shared" si="0"/>
        <v>0</v>
      </c>
      <c r="N27" s="214">
        <f>IF(C27="","",(คำอธิบาย!$H$9*40-'print2-เวลาเรียน'!M27))</f>
        <v>60</v>
      </c>
      <c r="O27" s="223">
        <f>IF(C27="","",((ROUND(100*N27/(คำอธิบาย!$H$9*40),2))))</f>
        <v>100</v>
      </c>
    </row>
    <row r="28" spans="1:15" ht="14.4" customHeight="1" x14ac:dyDescent="0.25">
      <c r="A28" s="31">
        <v>24</v>
      </c>
      <c r="B28" s="124">
        <f>IF(คำอธิบาย!B26="","",(คำอธิบาย!B26))</f>
        <v>40827</v>
      </c>
      <c r="C28" s="125" t="str">
        <f>IF(คำอธิบาย!C26="","",(คำอธิบาย!C26))</f>
        <v>ญ</v>
      </c>
      <c r="D28" s="126" t="str">
        <f>IF(คำอธิบาย!D26="","",(คำอธิบาย!D26))</f>
        <v>ณภัทร</v>
      </c>
      <c r="E28" s="318" t="str">
        <f>IF(คำอธิบาย!E26="","",(คำอธิบาย!E26))</f>
        <v>อุไรโรจน์</v>
      </c>
      <c r="F28" s="319"/>
      <c r="G28" s="12"/>
      <c r="H28" s="12"/>
      <c r="I28" s="12"/>
      <c r="J28" s="12"/>
      <c r="K28" s="12"/>
      <c r="L28" s="12"/>
      <c r="M28" s="12">
        <f t="shared" si="0"/>
        <v>0</v>
      </c>
      <c r="N28" s="214">
        <f>IF(C28="","",(คำอธิบาย!$H$9*40-'print2-เวลาเรียน'!M28))</f>
        <v>60</v>
      </c>
      <c r="O28" s="223">
        <f>IF(C28="","",((ROUND(100*N28/(คำอธิบาย!$H$9*40),2))))</f>
        <v>100</v>
      </c>
    </row>
    <row r="29" spans="1:15" ht="14.4" customHeight="1" x14ac:dyDescent="0.25">
      <c r="A29" s="51">
        <v>25</v>
      </c>
      <c r="B29" s="127">
        <f>IF(คำอธิบาย!B27="","",(คำอธิบาย!B27))</f>
        <v>40832</v>
      </c>
      <c r="C29" s="128" t="str">
        <f>IF(คำอธิบาย!C27="","",(คำอธิบาย!C27))</f>
        <v>ญ</v>
      </c>
      <c r="D29" s="129" t="str">
        <f>IF(คำอธิบาย!D27="","",(คำอธิบาย!D27))</f>
        <v>ชัชพงค์</v>
      </c>
      <c r="E29" s="320" t="str">
        <f>IF(คำอธิบาย!E27="","",(คำอธิบาย!E27))</f>
        <v>พรประสิทธิ์</v>
      </c>
      <c r="F29" s="321"/>
      <c r="G29" s="13"/>
      <c r="H29" s="13"/>
      <c r="I29" s="13"/>
      <c r="J29" s="13"/>
      <c r="K29" s="13"/>
      <c r="L29" s="13"/>
      <c r="M29" s="13">
        <f t="shared" si="0"/>
        <v>0</v>
      </c>
      <c r="N29" s="215">
        <f>IF(C29="","",(คำอธิบาย!$H$9*40-'print2-เวลาเรียน'!M29))</f>
        <v>60</v>
      </c>
      <c r="O29" s="224">
        <f>IF(C29="","",((ROUND(100*N29/(คำอธิบาย!$H$9*40),2))))</f>
        <v>100</v>
      </c>
    </row>
    <row r="30" spans="1:15" ht="14.4" customHeight="1" x14ac:dyDescent="0.25">
      <c r="A30" s="47">
        <v>26</v>
      </c>
      <c r="B30" s="121">
        <f>IF(คำอธิบาย!B28="","",(คำอธิบาย!B28))</f>
        <v>40839</v>
      </c>
      <c r="C30" s="138" t="str">
        <f>IF(คำอธิบาย!C28="","",(คำอธิบาย!C28))</f>
        <v>ญ</v>
      </c>
      <c r="D30" s="123" t="str">
        <f>IF(คำอธิบาย!D28="","",(คำอธิบาย!D28))</f>
        <v>พลกฤต</v>
      </c>
      <c r="E30" s="328" t="str">
        <f>IF(คำอธิบาย!E28="","",(คำอธิบาย!E28))</f>
        <v>พันธุ์เล่ง</v>
      </c>
      <c r="F30" s="329"/>
      <c r="G30" s="9"/>
      <c r="H30" s="9"/>
      <c r="I30" s="9"/>
      <c r="J30" s="9"/>
      <c r="K30" s="9"/>
      <c r="L30" s="9"/>
      <c r="M30" s="9">
        <f t="shared" si="0"/>
        <v>0</v>
      </c>
      <c r="N30" s="213">
        <f>IF(C30="","",(คำอธิบาย!$H$9*40-'print2-เวลาเรียน'!M30))</f>
        <v>60</v>
      </c>
      <c r="O30" s="212">
        <f>IF(C30="","",((ROUND(100*N30/(คำอธิบาย!$H$9*40),2))))</f>
        <v>100</v>
      </c>
    </row>
    <row r="31" spans="1:15" ht="14.4" customHeight="1" x14ac:dyDescent="0.25">
      <c r="A31" s="31">
        <v>27</v>
      </c>
      <c r="B31" s="124">
        <f>IF(คำอธิบาย!B29="","",(คำอธิบาย!B29))</f>
        <v>40840</v>
      </c>
      <c r="C31" s="137" t="str">
        <f>IF(คำอธิบาย!C29="","",(คำอธิบาย!C29))</f>
        <v>ญ</v>
      </c>
      <c r="D31" s="126" t="str">
        <f>IF(คำอธิบาย!D29="","",(คำอธิบาย!D29))</f>
        <v>ชัยสิทธิ์</v>
      </c>
      <c r="E31" s="318" t="str">
        <f>IF(คำอธิบาย!E29="","",(คำอธิบาย!E29))</f>
        <v>ปลื้มสุทธิ์</v>
      </c>
      <c r="F31" s="319"/>
      <c r="G31" s="12"/>
      <c r="H31" s="12"/>
      <c r="I31" s="12"/>
      <c r="J31" s="12"/>
      <c r="K31" s="12"/>
      <c r="L31" s="12"/>
      <c r="M31" s="12">
        <f t="shared" si="0"/>
        <v>0</v>
      </c>
      <c r="N31" s="214">
        <f>IF(C31="","",(คำอธิบาย!$H$9*40-'print2-เวลาเรียน'!M31))</f>
        <v>60</v>
      </c>
      <c r="O31" s="223">
        <f>IF(C31="","",((ROUND(100*N31/(คำอธิบาย!$H$9*40),2))))</f>
        <v>100</v>
      </c>
    </row>
    <row r="32" spans="1:15" ht="14.4" customHeight="1" x14ac:dyDescent="0.25">
      <c r="A32" s="31">
        <v>28</v>
      </c>
      <c r="B32" s="124">
        <f>IF(คำอธิบาย!B30="","",(คำอธิบาย!B30))</f>
        <v>40889</v>
      </c>
      <c r="C32" s="137" t="str">
        <f>IF(คำอธิบาย!C30="","",(คำอธิบาย!C30))</f>
        <v>ญ</v>
      </c>
      <c r="D32" s="126" t="str">
        <f>IF(คำอธิบาย!D30="","",(คำอธิบาย!D30))</f>
        <v>สิรวิชญ์</v>
      </c>
      <c r="E32" s="318" t="str">
        <f>IF(คำอธิบาย!E30="","",(คำอธิบาย!E30))</f>
        <v>พัฒน์ศรีทอง</v>
      </c>
      <c r="F32" s="319"/>
      <c r="G32" s="12"/>
      <c r="H32" s="12"/>
      <c r="I32" s="12"/>
      <c r="J32" s="12"/>
      <c r="K32" s="12"/>
      <c r="L32" s="12"/>
      <c r="M32" s="12">
        <f t="shared" si="0"/>
        <v>0</v>
      </c>
      <c r="N32" s="214">
        <f>IF(C32="","",(คำอธิบาย!$H$9*40-'print2-เวลาเรียน'!M32))</f>
        <v>60</v>
      </c>
      <c r="O32" s="223">
        <f>IF(C32="","",((ROUND(100*N32/(คำอธิบาย!$H$9*40),2))))</f>
        <v>100</v>
      </c>
    </row>
    <row r="33" spans="1:15" ht="14.4" customHeight="1" x14ac:dyDescent="0.25">
      <c r="A33" s="31">
        <v>29</v>
      </c>
      <c r="B33" s="124">
        <f>IF(คำอธิบาย!B31="","",(คำอธิบาย!B31))</f>
        <v>40892</v>
      </c>
      <c r="C33" s="137" t="str">
        <f>IF(คำอธิบาย!C31="","",(คำอธิบาย!C31))</f>
        <v>ญ</v>
      </c>
      <c r="D33" s="126" t="str">
        <f>IF(คำอธิบาย!D31="","",(คำอธิบาย!D31))</f>
        <v>ณภัทร</v>
      </c>
      <c r="E33" s="318" t="str">
        <f>IF(คำอธิบาย!E31="","",(คำอธิบาย!E31))</f>
        <v>อุไรโรจน์</v>
      </c>
      <c r="F33" s="319"/>
      <c r="G33" s="12"/>
      <c r="H33" s="12"/>
      <c r="I33" s="12"/>
      <c r="J33" s="12"/>
      <c r="K33" s="12"/>
      <c r="L33" s="12"/>
      <c r="M33" s="12">
        <f t="shared" si="0"/>
        <v>0</v>
      </c>
      <c r="N33" s="214">
        <f>IF(C33="","",(คำอธิบาย!$H$9*40-'print2-เวลาเรียน'!M33))</f>
        <v>60</v>
      </c>
      <c r="O33" s="223">
        <f>IF(C33="","",((ROUND(100*N33/(คำอธิบาย!$H$9*40),2))))</f>
        <v>100</v>
      </c>
    </row>
    <row r="34" spans="1:15" ht="14.4" customHeight="1" x14ac:dyDescent="0.25">
      <c r="A34" s="51">
        <v>30</v>
      </c>
      <c r="B34" s="127">
        <f>IF(คำอธิบาย!B32="","",(คำอธิบาย!B32))</f>
        <v>40895</v>
      </c>
      <c r="C34" s="128" t="str">
        <f>IF(คำอธิบาย!C32="","",(คำอธิบาย!C32))</f>
        <v>ญ</v>
      </c>
      <c r="D34" s="129" t="str">
        <f>IF(คำอธิบาย!D32="","",(คำอธิบาย!D32))</f>
        <v>ชัชพงค์</v>
      </c>
      <c r="E34" s="320" t="str">
        <f>IF(คำอธิบาย!E32="","",(คำอธิบาย!E32))</f>
        <v>พรประสิทธิ์</v>
      </c>
      <c r="F34" s="321"/>
      <c r="G34" s="13"/>
      <c r="H34" s="13"/>
      <c r="I34" s="13"/>
      <c r="J34" s="13"/>
      <c r="K34" s="13"/>
      <c r="L34" s="13"/>
      <c r="M34" s="13">
        <f t="shared" si="0"/>
        <v>0</v>
      </c>
      <c r="N34" s="215">
        <f>IF(C34="","",(คำอธิบาย!$H$9*40-'print2-เวลาเรียน'!M34))</f>
        <v>60</v>
      </c>
      <c r="O34" s="224">
        <f>IF(C34="","",((ROUND(100*N34/(คำอธิบาย!$H$9*40),2))))</f>
        <v>100</v>
      </c>
    </row>
    <row r="35" spans="1:15" ht="14.4" customHeight="1" x14ac:dyDescent="0.25">
      <c r="A35" s="47">
        <v>31</v>
      </c>
      <c r="B35" s="121">
        <f>IF(คำอธิบาย!B33="","",(คำอธิบาย!B33))</f>
        <v>40896</v>
      </c>
      <c r="C35" s="122" t="str">
        <f>IF(คำอธิบาย!C33="","",(คำอธิบาย!C33))</f>
        <v>ญ</v>
      </c>
      <c r="D35" s="123" t="str">
        <f>IF(คำอธิบาย!D33="","",(คำอธิบาย!D33))</f>
        <v>พลกฤต</v>
      </c>
      <c r="E35" s="328" t="str">
        <f>IF(คำอธิบาย!E33="","",(คำอธิบาย!E33))</f>
        <v>พันธุ์เล่ง</v>
      </c>
      <c r="F35" s="329"/>
      <c r="G35" s="9"/>
      <c r="H35" s="9"/>
      <c r="I35" s="9"/>
      <c r="J35" s="9"/>
      <c r="K35" s="9"/>
      <c r="L35" s="9"/>
      <c r="M35" s="9">
        <f t="shared" si="0"/>
        <v>0</v>
      </c>
      <c r="N35" s="213">
        <f>IF(C35="","",(คำอธิบาย!$H$9*40-'print2-เวลาเรียน'!M35))</f>
        <v>60</v>
      </c>
      <c r="O35" s="212">
        <f>IF(C35="","",((ROUND(100*N35/(คำอธิบาย!$H$9*40),2))))</f>
        <v>100</v>
      </c>
    </row>
    <row r="36" spans="1:15" ht="14.4" customHeight="1" x14ac:dyDescent="0.25">
      <c r="A36" s="31">
        <v>32</v>
      </c>
      <c r="B36" s="124">
        <f>IF(คำอธิบาย!B34="","",(คำอธิบาย!B34))</f>
        <v>40898</v>
      </c>
      <c r="C36" s="125" t="str">
        <f>IF(คำอธิบาย!C34="","",(คำอธิบาย!C34))</f>
        <v>ญ</v>
      </c>
      <c r="D36" s="126" t="str">
        <f>IF(คำอธิบาย!D34="","",(คำอธิบาย!D34))</f>
        <v>ชัยสิทธิ์</v>
      </c>
      <c r="E36" s="318" t="str">
        <f>IF(คำอธิบาย!E34="","",(คำอธิบาย!E34))</f>
        <v>ปลื้มสุทธิ์</v>
      </c>
      <c r="F36" s="319"/>
      <c r="G36" s="12"/>
      <c r="H36" s="12"/>
      <c r="I36" s="12"/>
      <c r="J36" s="12"/>
      <c r="K36" s="12"/>
      <c r="L36" s="12"/>
      <c r="M36" s="12">
        <f t="shared" si="0"/>
        <v>0</v>
      </c>
      <c r="N36" s="214">
        <f>IF(C36="","",(คำอธิบาย!$H$9*40-'print2-เวลาเรียน'!M36))</f>
        <v>60</v>
      </c>
      <c r="O36" s="223">
        <f>IF(C36="","",((ROUND(100*N36/(คำอธิบาย!$H$9*40),2))))</f>
        <v>100</v>
      </c>
    </row>
    <row r="37" spans="1:15" ht="14.4" customHeight="1" x14ac:dyDescent="0.25">
      <c r="A37" s="31">
        <v>33</v>
      </c>
      <c r="B37" s="131">
        <f>IF(คำอธิบาย!B35="","",(คำอธิบาย!B35))</f>
        <v>42652</v>
      </c>
      <c r="C37" s="132" t="str">
        <f>IF(คำอธิบาย!C35="","",(คำอธิบาย!C35))</f>
        <v>ญ</v>
      </c>
      <c r="D37" s="126" t="str">
        <f>IF(คำอธิบาย!D35="","",(คำอธิบาย!D35))</f>
        <v>สิรวิชญ์</v>
      </c>
      <c r="E37" s="318" t="str">
        <f>IF(คำอธิบาย!E35="","",(คำอธิบาย!E35))</f>
        <v>พัฒน์ศรีทอง</v>
      </c>
      <c r="F37" s="319"/>
      <c r="G37" s="12"/>
      <c r="H37" s="12"/>
      <c r="I37" s="12"/>
      <c r="J37" s="12"/>
      <c r="K37" s="12"/>
      <c r="L37" s="12"/>
      <c r="M37" s="12">
        <f t="shared" si="0"/>
        <v>0</v>
      </c>
      <c r="N37" s="214">
        <f>IF(C37="","",(คำอธิบาย!$H$9*40-'print2-เวลาเรียน'!M37))</f>
        <v>60</v>
      </c>
      <c r="O37" s="223">
        <f>IF(C37="","",((ROUND(100*N37/(คำอธิบาย!$H$9*40),2))))</f>
        <v>100</v>
      </c>
    </row>
    <row r="38" spans="1:15" ht="14.4" customHeight="1" x14ac:dyDescent="0.25">
      <c r="A38" s="31">
        <v>34</v>
      </c>
      <c r="B38" s="131">
        <f>IF(คำอธิบาย!B36="","",(คำอธิบาย!B36))</f>
        <v>42653</v>
      </c>
      <c r="C38" s="132" t="str">
        <f>IF(คำอธิบาย!C36="","",(คำอธิบาย!C36))</f>
        <v>ญ</v>
      </c>
      <c r="D38" s="126" t="str">
        <f>IF(คำอธิบาย!D36="","",(คำอธิบาย!D36))</f>
        <v>ณภัทร</v>
      </c>
      <c r="E38" s="318" t="str">
        <f>IF(คำอธิบาย!E36="","",(คำอธิบาย!E36))</f>
        <v>อุไรโรจน์</v>
      </c>
      <c r="F38" s="319"/>
      <c r="G38" s="12"/>
      <c r="H38" s="12"/>
      <c r="I38" s="12"/>
      <c r="J38" s="12"/>
      <c r="K38" s="12"/>
      <c r="L38" s="12"/>
      <c r="M38" s="12">
        <f t="shared" si="0"/>
        <v>0</v>
      </c>
      <c r="N38" s="214">
        <f>IF(C38="","",(คำอธิบาย!$H$9*40-'print2-เวลาเรียน'!M38))</f>
        <v>60</v>
      </c>
      <c r="O38" s="223">
        <f>IF(C38="","",((ROUND(100*N38/(คำอธิบาย!$H$9*40),2))))</f>
        <v>100</v>
      </c>
    </row>
    <row r="39" spans="1:15" ht="14.4" customHeight="1" x14ac:dyDescent="0.25">
      <c r="A39" s="51">
        <v>35</v>
      </c>
      <c r="B39" s="134">
        <f>IF(คำอธิบาย!B37="","",(คำอธิบาย!B37))</f>
        <v>42654</v>
      </c>
      <c r="C39" s="135" t="str">
        <f>IF(คำอธิบาย!C37="","",(คำอธิบาย!C37))</f>
        <v>ญ</v>
      </c>
      <c r="D39" s="129" t="str">
        <f>IF(คำอธิบาย!D37="","",(คำอธิบาย!D37))</f>
        <v>ชัชพงค์</v>
      </c>
      <c r="E39" s="320" t="str">
        <f>IF(คำอธิบาย!E37="","",(คำอธิบาย!E37))</f>
        <v>พรประสิทธิ์</v>
      </c>
      <c r="F39" s="321"/>
      <c r="G39" s="13"/>
      <c r="H39" s="13"/>
      <c r="I39" s="13"/>
      <c r="J39" s="13"/>
      <c r="K39" s="13"/>
      <c r="L39" s="13"/>
      <c r="M39" s="13">
        <f t="shared" si="0"/>
        <v>0</v>
      </c>
      <c r="N39" s="215">
        <f>IF(C39="","",(คำอธิบาย!$H$9*40-'print2-เวลาเรียน'!M39))</f>
        <v>60</v>
      </c>
      <c r="O39" s="224">
        <f>IF(C39="","",((ROUND(100*N39/(คำอธิบาย!$H$9*40),2))))</f>
        <v>100</v>
      </c>
    </row>
    <row r="40" spans="1:15" ht="14.4" customHeight="1" x14ac:dyDescent="0.25">
      <c r="A40" s="47">
        <v>36</v>
      </c>
      <c r="B40" s="139">
        <f>IF(คำอธิบาย!B38="","",(คำอธิบาย!B38))</f>
        <v>42655</v>
      </c>
      <c r="C40" s="140" t="str">
        <f>IF(คำอธิบาย!C38="","",(คำอธิบาย!C38))</f>
        <v>ญ</v>
      </c>
      <c r="D40" s="123" t="str">
        <f>IF(คำอธิบาย!D38="","",(คำอธิบาย!D38))</f>
        <v>พลกฤต</v>
      </c>
      <c r="E40" s="328" t="str">
        <f>IF(คำอธิบาย!E38="","",(คำอธิบาย!E38))</f>
        <v>พันธุ์เล่ง</v>
      </c>
      <c r="F40" s="329"/>
      <c r="G40" s="9"/>
      <c r="H40" s="9"/>
      <c r="I40" s="9"/>
      <c r="J40" s="9"/>
      <c r="K40" s="9"/>
      <c r="L40" s="9"/>
      <c r="M40" s="9">
        <f t="shared" si="0"/>
        <v>0</v>
      </c>
      <c r="N40" s="213">
        <f>IF(C40="","",(คำอธิบาย!$H$9*40-'print2-เวลาเรียน'!M40))</f>
        <v>60</v>
      </c>
      <c r="O40" s="212">
        <f>IF(C40="","",((ROUND(100*N40/(คำอธิบาย!$H$9*40),2))))</f>
        <v>100</v>
      </c>
    </row>
    <row r="41" spans="1:15" ht="14.4" customHeight="1" x14ac:dyDescent="0.25">
      <c r="A41" s="31">
        <v>37</v>
      </c>
      <c r="B41" s="131">
        <f>IF(คำอธิบาย!B39="","",(คำอธิบาย!B39))</f>
        <v>42656</v>
      </c>
      <c r="C41" s="132" t="str">
        <f>IF(คำอธิบาย!C39="","",(คำอธิบาย!C39))</f>
        <v>ญ</v>
      </c>
      <c r="D41" s="126" t="str">
        <f>IF(คำอธิบาย!D39="","",(คำอธิบาย!D39))</f>
        <v>ชัยสิทธิ์</v>
      </c>
      <c r="E41" s="318" t="str">
        <f>IF(คำอธิบาย!E39="","",(คำอธิบาย!E39))</f>
        <v>ปลื้มสุทธิ์</v>
      </c>
      <c r="F41" s="319"/>
      <c r="G41" s="12"/>
      <c r="H41" s="12"/>
      <c r="I41" s="12"/>
      <c r="J41" s="12"/>
      <c r="K41" s="12"/>
      <c r="L41" s="12"/>
      <c r="M41" s="12">
        <f t="shared" si="0"/>
        <v>0</v>
      </c>
      <c r="N41" s="214">
        <f>IF(C41="","",(คำอธิบาย!$H$9*40-'print2-เวลาเรียน'!M41))</f>
        <v>60</v>
      </c>
      <c r="O41" s="223">
        <f>IF(C41="","",((ROUND(100*N41/(คำอธิบาย!$H$9*40),2))))</f>
        <v>100</v>
      </c>
    </row>
    <row r="42" spans="1:15" ht="14.4" customHeight="1" x14ac:dyDescent="0.25">
      <c r="A42" s="31">
        <v>38</v>
      </c>
      <c r="B42" s="131">
        <f>IF(คำอธิบาย!B40="","",(คำอธิบาย!B40))</f>
        <v>42657</v>
      </c>
      <c r="C42" s="132" t="str">
        <f>IF(คำอธิบาย!C40="","",(คำอธิบาย!C40))</f>
        <v>ญ</v>
      </c>
      <c r="D42" s="126" t="str">
        <f>IF(คำอธิบาย!D40="","",(คำอธิบาย!D40))</f>
        <v>สิรวิชญ์</v>
      </c>
      <c r="E42" s="318" t="str">
        <f>IF(คำอธิบาย!E40="","",(คำอธิบาย!E40))</f>
        <v>พัฒน์ศรีทอง</v>
      </c>
      <c r="F42" s="319"/>
      <c r="G42" s="12"/>
      <c r="H42" s="12"/>
      <c r="I42" s="12"/>
      <c r="J42" s="12"/>
      <c r="K42" s="12"/>
      <c r="L42" s="12"/>
      <c r="M42" s="12">
        <f t="shared" si="0"/>
        <v>0</v>
      </c>
      <c r="N42" s="214">
        <f>IF(C42="","",(คำอธิบาย!$H$9*40-'print2-เวลาเรียน'!M42))</f>
        <v>60</v>
      </c>
      <c r="O42" s="223">
        <f>IF(C42="","",((ROUND(100*N42/(คำอธิบาย!$H$9*40),2))))</f>
        <v>100</v>
      </c>
    </row>
    <row r="43" spans="1:15" s="208" customFormat="1" ht="14.4" customHeight="1" x14ac:dyDescent="0.25">
      <c r="A43" s="31">
        <v>39</v>
      </c>
      <c r="B43" s="131">
        <f>IF(คำอธิบาย!B41="","",(คำอธิบาย!B41))</f>
        <v>42658</v>
      </c>
      <c r="C43" s="132" t="str">
        <f>IF(คำอธิบาย!C41="","",(คำอธิบาย!C41))</f>
        <v>ญ</v>
      </c>
      <c r="D43" s="126" t="str">
        <f>IF(คำอธิบาย!D41="","",(คำอธิบาย!D41))</f>
        <v>ณภัทร</v>
      </c>
      <c r="E43" s="318" t="str">
        <f>IF(คำอธิบาย!E41="","",(คำอธิบาย!E41))</f>
        <v>อุไรโรจน์</v>
      </c>
      <c r="F43" s="319"/>
      <c r="G43" s="12"/>
      <c r="H43" s="12"/>
      <c r="I43" s="12"/>
      <c r="J43" s="12"/>
      <c r="K43" s="12"/>
      <c r="L43" s="12"/>
      <c r="M43" s="12">
        <f t="shared" si="0"/>
        <v>0</v>
      </c>
      <c r="N43" s="214">
        <f>IF(C43="","",(คำอธิบาย!$H$9*40-'print2-เวลาเรียน'!M43))</f>
        <v>60</v>
      </c>
      <c r="O43" s="223">
        <f>IF(C43="","",((ROUND(100*N43/(คำอธิบาย!$H$9*40),2))))</f>
        <v>100</v>
      </c>
    </row>
    <row r="44" spans="1:15" s="208" customFormat="1" ht="14.4" customHeight="1" x14ac:dyDescent="0.25">
      <c r="A44" s="51">
        <v>40</v>
      </c>
      <c r="B44" s="127">
        <f>IF(คำอธิบาย!B42="","",(คำอธิบาย!B42))</f>
        <v>42659</v>
      </c>
      <c r="C44" s="128" t="str">
        <f>IF(คำอธิบาย!C42="","",(คำอธิบาย!C42))</f>
        <v>ญ</v>
      </c>
      <c r="D44" s="129" t="str">
        <f>IF(คำอธิบาย!D42="","",(คำอธิบาย!D42))</f>
        <v>ชัชพงค์</v>
      </c>
      <c r="E44" s="320" t="str">
        <f>IF(คำอธิบาย!E42="","",(คำอธิบาย!E42))</f>
        <v>พรประสิทธิ์</v>
      </c>
      <c r="F44" s="321"/>
      <c r="G44" s="13"/>
      <c r="H44" s="13"/>
      <c r="I44" s="13"/>
      <c r="J44" s="13"/>
      <c r="K44" s="13"/>
      <c r="L44" s="13"/>
      <c r="M44" s="13">
        <f t="shared" si="0"/>
        <v>0</v>
      </c>
      <c r="N44" s="215">
        <f>IF(C44="","",(คำอธิบาย!$H$9*40-'print2-เวลาเรียน'!M44))</f>
        <v>60</v>
      </c>
      <c r="O44" s="224">
        <f>IF(C44="","",((ROUND(100*N44/(คำอธิบาย!$H$9*40),2))))</f>
        <v>100</v>
      </c>
    </row>
    <row r="45" spans="1:15" s="208" customFormat="1" ht="14.4" customHeight="1" x14ac:dyDescent="0.25">
      <c r="A45" s="47">
        <v>41</v>
      </c>
      <c r="B45" s="139" t="str">
        <f>IF(คำอธิบาย!B43="","",(คำอธิบาย!B43))</f>
        <v/>
      </c>
      <c r="C45" s="140" t="str">
        <f>IF(คำอธิบาย!C43="","",(คำอธิบาย!C43))</f>
        <v/>
      </c>
      <c r="D45" s="123" t="str">
        <f>IF(คำอธิบาย!D43="","",(คำอธิบาย!D43))</f>
        <v/>
      </c>
      <c r="E45" s="328" t="str">
        <f>IF(คำอธิบาย!E43="","",(คำอธิบาย!E43))</f>
        <v/>
      </c>
      <c r="F45" s="329"/>
      <c r="G45" s="9"/>
      <c r="H45" s="9"/>
      <c r="I45" s="9"/>
      <c r="J45" s="9"/>
      <c r="K45" s="9"/>
      <c r="L45" s="9"/>
      <c r="M45" s="9" t="str">
        <f t="shared" si="0"/>
        <v/>
      </c>
      <c r="N45" s="213" t="str">
        <f>IF(C45="","",(คำอธิบาย!$H$9*40-'print2-เวลาเรียน'!M45))</f>
        <v/>
      </c>
      <c r="O45" s="212" t="str">
        <f>IF(C45="","",((ROUND(100*N45/(คำอธิบาย!$H$9*40),2))))</f>
        <v/>
      </c>
    </row>
    <row r="46" spans="1:15" s="208" customFormat="1" ht="14.4" customHeight="1" x14ac:dyDescent="0.25">
      <c r="A46" s="31">
        <v>42</v>
      </c>
      <c r="B46" s="131" t="str">
        <f>IF(คำอธิบาย!B44="","",(คำอธิบาย!B44))</f>
        <v/>
      </c>
      <c r="C46" s="132" t="str">
        <f>IF(คำอธิบาย!C44="","",(คำอธิบาย!C44))</f>
        <v/>
      </c>
      <c r="D46" s="126" t="str">
        <f>IF(คำอธิบาย!D44="","",(คำอธิบาย!D44))</f>
        <v/>
      </c>
      <c r="E46" s="318" t="str">
        <f>IF(คำอธิบาย!E44="","",(คำอธิบาย!E44))</f>
        <v/>
      </c>
      <c r="F46" s="319"/>
      <c r="G46" s="12"/>
      <c r="H46" s="12"/>
      <c r="I46" s="12"/>
      <c r="J46" s="12"/>
      <c r="K46" s="12"/>
      <c r="L46" s="12"/>
      <c r="M46" s="12" t="str">
        <f t="shared" si="0"/>
        <v/>
      </c>
      <c r="N46" s="214" t="str">
        <f>IF(C46="","",(คำอธิบาย!$H$9*40-'print2-เวลาเรียน'!M46))</f>
        <v/>
      </c>
      <c r="O46" s="223" t="str">
        <f>IF(C46="","",((ROUND(100*N46/(คำอธิบาย!$H$9*40),2))))</f>
        <v/>
      </c>
    </row>
    <row r="47" spans="1:15" s="208" customFormat="1" ht="14.4" customHeight="1" x14ac:dyDescent="0.25">
      <c r="A47" s="31">
        <v>43</v>
      </c>
      <c r="B47" s="131" t="str">
        <f>IF(คำอธิบาย!B45="","",(คำอธิบาย!B45))</f>
        <v/>
      </c>
      <c r="C47" s="132" t="str">
        <f>IF(คำอธิบาย!C45="","",(คำอธิบาย!C45))</f>
        <v/>
      </c>
      <c r="D47" s="126" t="str">
        <f>IF(คำอธิบาย!D45="","",(คำอธิบาย!D45))</f>
        <v/>
      </c>
      <c r="E47" s="318" t="str">
        <f>IF(คำอธิบาย!E45="","",(คำอธิบาย!E45))</f>
        <v/>
      </c>
      <c r="F47" s="319"/>
      <c r="G47" s="12"/>
      <c r="H47" s="12"/>
      <c r="I47" s="12"/>
      <c r="J47" s="12"/>
      <c r="K47" s="12"/>
      <c r="L47" s="12"/>
      <c r="M47" s="12" t="str">
        <f t="shared" si="0"/>
        <v/>
      </c>
      <c r="N47" s="214" t="str">
        <f>IF(C47="","",(คำอธิบาย!$H$9*40-'print2-เวลาเรียน'!M47))</f>
        <v/>
      </c>
      <c r="O47" s="223" t="str">
        <f>IF(C47="","",((ROUND(100*N47/(คำอธิบาย!$H$9*40),2))))</f>
        <v/>
      </c>
    </row>
    <row r="48" spans="1:15" s="208" customFormat="1" ht="14.4" customHeight="1" x14ac:dyDescent="0.25">
      <c r="A48" s="31">
        <v>44</v>
      </c>
      <c r="B48" s="131" t="str">
        <f>IF(คำอธิบาย!B46="","",(คำอธิบาย!B46))</f>
        <v/>
      </c>
      <c r="C48" s="132" t="str">
        <f>IF(คำอธิบาย!C46="","",(คำอธิบาย!C46))</f>
        <v/>
      </c>
      <c r="D48" s="126" t="str">
        <f>IF(คำอธิบาย!D46="","",(คำอธิบาย!D46))</f>
        <v/>
      </c>
      <c r="E48" s="318" t="str">
        <f>IF(คำอธิบาย!E46="","",(คำอธิบาย!E46))</f>
        <v/>
      </c>
      <c r="F48" s="319"/>
      <c r="G48" s="12"/>
      <c r="H48" s="12"/>
      <c r="I48" s="12"/>
      <c r="J48" s="12"/>
      <c r="K48" s="12"/>
      <c r="L48" s="12"/>
      <c r="M48" s="12" t="str">
        <f t="shared" si="0"/>
        <v/>
      </c>
      <c r="N48" s="214" t="str">
        <f>IF(C48="","",(คำอธิบาย!$H$9*40-'print2-เวลาเรียน'!M48))</f>
        <v/>
      </c>
      <c r="O48" s="223" t="str">
        <f>IF(C48="","",((ROUND(100*N48/(คำอธิบาย!$H$9*40),2))))</f>
        <v/>
      </c>
    </row>
    <row r="49" spans="1:15" s="208" customFormat="1" ht="14.4" customHeight="1" x14ac:dyDescent="0.25">
      <c r="A49" s="51">
        <v>45</v>
      </c>
      <c r="B49" s="127" t="str">
        <f>IF(คำอธิบาย!B47="","",(คำอธิบาย!B47))</f>
        <v/>
      </c>
      <c r="C49" s="128" t="str">
        <f>IF(คำอธิบาย!C47="","",(คำอธิบาย!C47))</f>
        <v/>
      </c>
      <c r="D49" s="129" t="str">
        <f>IF(คำอธิบาย!D47="","",(คำอธิบาย!D47))</f>
        <v/>
      </c>
      <c r="E49" s="320" t="str">
        <f>IF(คำอธิบาย!E47="","",(คำอธิบาย!E47))</f>
        <v/>
      </c>
      <c r="F49" s="321"/>
      <c r="G49" s="13"/>
      <c r="H49" s="13"/>
      <c r="I49" s="13"/>
      <c r="J49" s="13"/>
      <c r="K49" s="13"/>
      <c r="L49" s="13"/>
      <c r="M49" s="13" t="str">
        <f t="shared" si="0"/>
        <v/>
      </c>
      <c r="N49" s="215" t="str">
        <f>IF(C49="","",(คำอธิบาย!$H$9*40-'print2-เวลาเรียน'!M49))</f>
        <v/>
      </c>
      <c r="O49" s="224" t="str">
        <f>IF(C49="","",((ROUND(100*N49/(คำอธิบาย!$H$9*40),2))))</f>
        <v/>
      </c>
    </row>
    <row r="54" spans="1:15" s="198" customFormat="1" x14ac:dyDescent="0.25">
      <c r="A54" s="199"/>
      <c r="B54" s="199"/>
      <c r="C54" s="199"/>
      <c r="D54" s="199"/>
      <c r="E54" s="199"/>
      <c r="F54" s="209"/>
      <c r="N54" s="210"/>
      <c r="O54" s="211"/>
    </row>
    <row r="55" spans="1:15" s="198" customFormat="1" x14ac:dyDescent="0.25">
      <c r="A55" s="199"/>
      <c r="B55" s="199"/>
      <c r="C55" s="199"/>
      <c r="D55" s="199"/>
      <c r="E55" s="199"/>
      <c r="F55" s="209"/>
      <c r="N55" s="210"/>
      <c r="O55" s="211"/>
    </row>
    <row r="56" spans="1:15" s="198" customFormat="1" x14ac:dyDescent="0.25">
      <c r="A56" s="199"/>
      <c r="B56" s="199"/>
      <c r="C56" s="199"/>
      <c r="D56" s="199"/>
      <c r="E56" s="199"/>
      <c r="F56" s="209"/>
      <c r="N56" s="210"/>
      <c r="O56" s="211"/>
    </row>
    <row r="57" spans="1:15" s="198" customFormat="1" x14ac:dyDescent="0.25">
      <c r="A57" s="199"/>
      <c r="B57" s="199"/>
      <c r="C57" s="199"/>
      <c r="D57" s="199"/>
      <c r="E57" s="199"/>
      <c r="F57" s="209"/>
      <c r="N57" s="210"/>
      <c r="O57" s="211"/>
    </row>
    <row r="58" spans="1:15" s="198" customFormat="1" x14ac:dyDescent="0.25">
      <c r="A58" s="199"/>
      <c r="B58" s="199"/>
      <c r="C58" s="199"/>
      <c r="D58" s="199"/>
      <c r="E58" s="199"/>
      <c r="F58" s="209"/>
      <c r="N58" s="210"/>
      <c r="O58" s="211"/>
    </row>
    <row r="59" spans="1:15" s="198" customFormat="1" x14ac:dyDescent="0.25">
      <c r="A59" s="199"/>
      <c r="B59" s="199"/>
      <c r="C59" s="199"/>
      <c r="D59" s="199"/>
      <c r="E59" s="199"/>
      <c r="F59" s="209"/>
      <c r="N59" s="210"/>
      <c r="O59" s="211"/>
    </row>
    <row r="60" spans="1:15" s="198" customFormat="1" x14ac:dyDescent="0.25">
      <c r="A60" s="199"/>
      <c r="B60" s="199"/>
      <c r="C60" s="199"/>
      <c r="D60" s="199"/>
      <c r="E60" s="199"/>
      <c r="F60" s="209"/>
      <c r="N60" s="210"/>
      <c r="O60" s="211"/>
    </row>
    <row r="61" spans="1:15" s="198" customFormat="1" x14ac:dyDescent="0.25">
      <c r="A61" s="199"/>
      <c r="B61" s="199"/>
      <c r="C61" s="199"/>
      <c r="D61" s="199"/>
      <c r="E61" s="199"/>
      <c r="F61" s="209"/>
      <c r="N61" s="210"/>
      <c r="O61" s="211"/>
    </row>
    <row r="62" spans="1:15" s="198" customFormat="1" x14ac:dyDescent="0.25">
      <c r="A62" s="199"/>
      <c r="B62" s="199"/>
      <c r="C62" s="199"/>
      <c r="D62" s="199"/>
      <c r="E62" s="199"/>
      <c r="F62" s="209"/>
      <c r="N62" s="210"/>
      <c r="O62" s="211"/>
    </row>
    <row r="63" spans="1:15" s="198" customFormat="1" x14ac:dyDescent="0.25">
      <c r="A63" s="199"/>
      <c r="B63" s="199"/>
      <c r="C63" s="199"/>
      <c r="D63" s="199"/>
      <c r="E63" s="199"/>
      <c r="F63" s="209"/>
      <c r="N63" s="210"/>
      <c r="O63" s="211"/>
    </row>
    <row r="64" spans="1:15" s="198" customFormat="1" x14ac:dyDescent="0.25">
      <c r="A64" s="199"/>
      <c r="B64" s="199"/>
      <c r="C64" s="199"/>
      <c r="D64" s="199"/>
      <c r="E64" s="199"/>
      <c r="F64" s="209"/>
      <c r="N64" s="210"/>
      <c r="O64" s="211"/>
    </row>
    <row r="65" spans="1:15" s="198" customFormat="1" x14ac:dyDescent="0.25">
      <c r="A65" s="199"/>
      <c r="B65" s="199"/>
      <c r="C65" s="199"/>
      <c r="D65" s="199"/>
      <c r="E65" s="199"/>
      <c r="F65" s="209"/>
      <c r="N65" s="210"/>
      <c r="O65" s="211"/>
    </row>
    <row r="66" spans="1:15" s="198" customFormat="1" x14ac:dyDescent="0.25">
      <c r="A66" s="199"/>
      <c r="B66" s="199"/>
      <c r="C66" s="199"/>
      <c r="D66" s="199"/>
      <c r="E66" s="199"/>
      <c r="F66" s="209"/>
      <c r="N66" s="210"/>
      <c r="O66" s="211"/>
    </row>
    <row r="67" spans="1:15" s="198" customFormat="1" x14ac:dyDescent="0.25">
      <c r="A67" s="199"/>
      <c r="B67" s="199"/>
      <c r="C67" s="199"/>
      <c r="D67" s="199"/>
      <c r="E67" s="199"/>
      <c r="F67" s="209"/>
      <c r="N67" s="210"/>
      <c r="O67" s="211"/>
    </row>
    <row r="68" spans="1:15" s="198" customFormat="1" x14ac:dyDescent="0.25">
      <c r="A68" s="199"/>
      <c r="B68" s="199"/>
      <c r="C68" s="199"/>
      <c r="D68" s="199"/>
      <c r="E68" s="199"/>
      <c r="F68" s="209"/>
      <c r="N68" s="210"/>
      <c r="O68" s="211"/>
    </row>
    <row r="69" spans="1:15" s="198" customFormat="1" x14ac:dyDescent="0.25">
      <c r="A69" s="199"/>
      <c r="B69" s="199"/>
      <c r="C69" s="199"/>
      <c r="D69" s="199"/>
      <c r="E69" s="199"/>
      <c r="F69" s="209"/>
      <c r="N69" s="210"/>
      <c r="O69" s="211"/>
    </row>
  </sheetData>
  <sheetProtection insertRows="0" deleteRows="0"/>
  <mergeCells count="50">
    <mergeCell ref="E5:F5"/>
    <mergeCell ref="E6:F6"/>
    <mergeCell ref="C2:F2"/>
    <mergeCell ref="D3:E3"/>
    <mergeCell ref="E17:F17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1:F41"/>
    <mergeCell ref="E30:F30"/>
    <mergeCell ref="E31:F31"/>
    <mergeCell ref="E32:F32"/>
    <mergeCell ref="E33:F33"/>
    <mergeCell ref="E34:F34"/>
    <mergeCell ref="E35:F35"/>
    <mergeCell ref="A1:O1"/>
    <mergeCell ref="E48:F48"/>
    <mergeCell ref="E49:F49"/>
    <mergeCell ref="D4:F4"/>
    <mergeCell ref="G2:O2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</mergeCells>
  <printOptions horizontalCentered="1"/>
  <pageMargins left="0.49212598425196852" right="0.39370078740157483" top="0.59055118110236215" bottom="0.19685039370078741" header="0.31496062992125984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9381-1875-4E33-BC4C-54D2B38328F6}">
  <sheetPr codeName="Sheet11">
    <pageSetUpPr autoPageBreaks="0" fitToPage="1"/>
  </sheetPr>
  <dimension ref="A1:CK69"/>
  <sheetViews>
    <sheetView showGridLines="0" view="pageBreakPreview" zoomScale="130" zoomScaleNormal="85" zoomScaleSheetLayoutView="130" zoomScalePageLayoutView="115" workbookViewId="0">
      <selection activeCell="AE7" sqref="AE7"/>
    </sheetView>
  </sheetViews>
  <sheetFormatPr defaultColWidth="8" defaultRowHeight="18.600000000000001" x14ac:dyDescent="0.25"/>
  <cols>
    <col min="1" max="1" width="4" style="5" customWidth="1"/>
    <col min="2" max="2" width="7.5" style="5" customWidth="1"/>
    <col min="3" max="3" width="5.5" style="5" customWidth="1"/>
    <col min="4" max="4" width="9.8984375" style="5" customWidth="1"/>
    <col min="5" max="5" width="8" style="5" customWidth="1"/>
    <col min="6" max="6" width="3.5" style="21" customWidth="1"/>
    <col min="7" max="11" width="2.09765625" style="5" customWidth="1"/>
    <col min="12" max="12" width="2.3984375" style="199" customWidth="1"/>
    <col min="13" max="14" width="2.09765625" style="199" customWidth="1"/>
    <col min="15" max="15" width="2.3984375" style="64" customWidth="1"/>
    <col min="16" max="18" width="2.09765625" style="64" customWidth="1"/>
    <col min="19" max="20" width="2.09765625" style="199" customWidth="1"/>
    <col min="21" max="21" width="2.3984375" style="64" customWidth="1"/>
    <col min="22" max="22" width="2.3984375" style="199" customWidth="1"/>
    <col min="23" max="24" width="2.09765625" style="5" customWidth="1"/>
    <col min="25" max="25" width="2.3984375" style="5" customWidth="1"/>
    <col min="26" max="26" width="2.69921875" style="422" customWidth="1"/>
    <col min="27" max="27" width="2.296875" style="422" customWidth="1"/>
    <col min="28" max="28" width="2.59765625" style="4" customWidth="1"/>
    <col min="29" max="88" width="8" style="4"/>
    <col min="89" max="16384" width="8" style="5"/>
  </cols>
  <sheetData>
    <row r="1" spans="1:88" ht="27" customHeight="1" x14ac:dyDescent="0.25">
      <c r="A1" s="303" t="s">
        <v>170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</row>
    <row r="2" spans="1:88" ht="26.4" customHeight="1" x14ac:dyDescent="0.25">
      <c r="A2" s="23" t="s">
        <v>0</v>
      </c>
      <c r="B2" s="482" t="str">
        <f>คำอธิบาย!H6</f>
        <v>ว30230</v>
      </c>
      <c r="C2" s="480" t="str">
        <f>คำอธิบาย!H7</f>
        <v>เคมี 5</v>
      </c>
      <c r="D2" s="480"/>
      <c r="E2" s="480"/>
      <c r="F2" s="481"/>
      <c r="G2" s="407" t="s">
        <v>61</v>
      </c>
      <c r="H2" s="408"/>
      <c r="I2" s="408"/>
      <c r="J2" s="408"/>
      <c r="K2" s="408"/>
      <c r="L2" s="409"/>
      <c r="M2" s="410" t="s">
        <v>60</v>
      </c>
      <c r="N2" s="410"/>
      <c r="O2" s="410"/>
      <c r="P2" s="410" t="s">
        <v>62</v>
      </c>
      <c r="Q2" s="410"/>
      <c r="R2" s="410"/>
      <c r="S2" s="410"/>
      <c r="T2" s="410"/>
      <c r="U2" s="410"/>
      <c r="V2" s="487" t="s">
        <v>196</v>
      </c>
      <c r="W2" s="411" t="s">
        <v>63</v>
      </c>
      <c r="X2" s="411"/>
      <c r="Y2" s="411"/>
      <c r="Z2" s="470" t="s">
        <v>55</v>
      </c>
      <c r="AA2" s="412" t="s">
        <v>56</v>
      </c>
      <c r="AB2" s="467" t="s">
        <v>64</v>
      </c>
    </row>
    <row r="3" spans="1:88" ht="26.4" customHeight="1" x14ac:dyDescent="0.45">
      <c r="A3" s="44" t="s">
        <v>149</v>
      </c>
      <c r="B3" s="479" t="str">
        <f>คำอธิบาย!T12</f>
        <v>ม.6/3</v>
      </c>
      <c r="C3" s="45" t="s">
        <v>3</v>
      </c>
      <c r="D3" s="478" t="str">
        <f>คำอธิบาย!H5</f>
        <v>ครูเอกพนธ์  กลับใจ</v>
      </c>
      <c r="E3" s="478"/>
      <c r="F3" s="43" t="s">
        <v>57</v>
      </c>
      <c r="G3" s="424"/>
      <c r="H3" s="424"/>
      <c r="I3" s="424"/>
      <c r="J3" s="424"/>
      <c r="K3" s="425"/>
      <c r="L3" s="500" t="s">
        <v>202</v>
      </c>
      <c r="M3" s="439"/>
      <c r="N3" s="439"/>
      <c r="O3" s="485" t="s">
        <v>195</v>
      </c>
      <c r="P3" s="424"/>
      <c r="Q3" s="424"/>
      <c r="R3" s="424"/>
      <c r="S3" s="424"/>
      <c r="T3" s="424"/>
      <c r="U3" s="501" t="s">
        <v>202</v>
      </c>
      <c r="V3" s="487"/>
      <c r="W3" s="440"/>
      <c r="X3" s="249"/>
      <c r="Y3" s="483" t="s">
        <v>194</v>
      </c>
      <c r="Z3" s="471"/>
      <c r="AA3" s="413"/>
      <c r="AB3" s="468"/>
    </row>
    <row r="4" spans="1:88" s="206" customFormat="1" ht="18" customHeight="1" x14ac:dyDescent="0.25">
      <c r="A4" s="40" t="s">
        <v>6</v>
      </c>
      <c r="B4" s="42" t="s">
        <v>7</v>
      </c>
      <c r="C4" s="41" t="s">
        <v>51</v>
      </c>
      <c r="D4" s="322" t="s">
        <v>59</v>
      </c>
      <c r="E4" s="323"/>
      <c r="F4" s="423" t="s">
        <v>58</v>
      </c>
      <c r="G4" s="426"/>
      <c r="H4" s="426"/>
      <c r="I4" s="426"/>
      <c r="J4" s="426"/>
      <c r="K4" s="427"/>
      <c r="L4" s="484">
        <v>25</v>
      </c>
      <c r="M4" s="441"/>
      <c r="N4" s="441"/>
      <c r="O4" s="488">
        <v>20</v>
      </c>
      <c r="P4" s="442"/>
      <c r="Q4" s="442"/>
      <c r="R4" s="442"/>
      <c r="S4" s="442"/>
      <c r="T4" s="442"/>
      <c r="U4" s="484">
        <v>25</v>
      </c>
      <c r="V4" s="486">
        <v>70</v>
      </c>
      <c r="W4" s="443"/>
      <c r="X4" s="444"/>
      <c r="Y4" s="489">
        <v>30</v>
      </c>
      <c r="Z4" s="449">
        <v>100</v>
      </c>
      <c r="AA4" s="466"/>
      <c r="AB4" s="46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</row>
    <row r="5" spans="1:88" s="206" customFormat="1" ht="14.4" customHeight="1" x14ac:dyDescent="0.25">
      <c r="A5" s="47">
        <v>1</v>
      </c>
      <c r="B5" s="121">
        <f>IF(คำอธิบาย!B3="","",(คำอธิบาย!B3))</f>
        <v>40572</v>
      </c>
      <c r="C5" s="122" t="str">
        <f>IF(คำอธิบาย!C3="","",(คำอธิบาย!C3))</f>
        <v>ช</v>
      </c>
      <c r="D5" s="123" t="str">
        <f>IF(คำอธิบาย!D3="","",(คำอธิบาย!D3))</f>
        <v>พลกฤต</v>
      </c>
      <c r="E5" s="328" t="str">
        <f>IF(คำอธิบาย!E3="","",(คำอธิบาย!E3))</f>
        <v>พันธุ์เล่ง</v>
      </c>
      <c r="F5" s="329"/>
      <c r="G5" s="428">
        <v>20</v>
      </c>
      <c r="H5" s="428"/>
      <c r="I5" s="428"/>
      <c r="J5" s="428"/>
      <c r="K5" s="429"/>
      <c r="L5" s="450">
        <f>IF(C5="","",(ROUND(SUM(G5:K5),0)))</f>
        <v>20</v>
      </c>
      <c r="M5" s="428"/>
      <c r="N5" s="428"/>
      <c r="O5" s="450">
        <f t="shared" ref="O5:O49" si="0">IF(C5="","",(ROUND(SUM(M5:N5),0)))</f>
        <v>0</v>
      </c>
      <c r="P5" s="429"/>
      <c r="Q5" s="428"/>
      <c r="R5" s="428"/>
      <c r="S5" s="428"/>
      <c r="T5" s="428"/>
      <c r="U5" s="455">
        <f t="shared" ref="U5:U49" si="1">IF(C5="","", (ROUND(SUM(P5:T5),0)))</f>
        <v>0</v>
      </c>
      <c r="V5" s="450">
        <f t="shared" ref="V5:V49" si="2">IF(C5="","",(CEILING(SUM(L5,O5,U5),1)))</f>
        <v>20</v>
      </c>
      <c r="W5" s="445"/>
      <c r="X5" s="446">
        <v>30</v>
      </c>
      <c r="Y5" s="472">
        <f>IF(C5="","",(ROUND(SUM(W5:X5),0)))</f>
        <v>30</v>
      </c>
      <c r="Z5" s="414">
        <f>IF(C5="","",(CEILING(SUM(V5,Y5),1)))</f>
        <v>50</v>
      </c>
      <c r="AA5" s="415" t="str">
        <f>IF(Z5="","",IF(Z5&lt;50,"0",IF(Z5&lt;55,"1",IF(Z5&lt;60,"1.5",IF(Z5&lt;65,"2",IF(Z5&lt;70,"2.5",IF(Z5&lt;75,"3",IF(Z5&lt;80,"3.5","4"))))))))</f>
        <v>1</v>
      </c>
      <c r="AB5" s="458" t="str">
        <f>IF(Z5=MAX($Z$5:$Z$49),"Max",(IF(Z5=MIN($Z$5:$Z$49),"Min","")))</f>
        <v>Max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s="206" customFormat="1" ht="14.4" customHeight="1" x14ac:dyDescent="0.25">
      <c r="A6" s="31">
        <v>2</v>
      </c>
      <c r="B6" s="124">
        <f>IF(คำอธิบาย!B4="","",(คำอธิบาย!B4))</f>
        <v>40603</v>
      </c>
      <c r="C6" s="125" t="str">
        <f>IF(คำอธิบาย!C4="","",(คำอธิบาย!C4))</f>
        <v>ช</v>
      </c>
      <c r="D6" s="126" t="str">
        <f>IF(คำอธิบาย!D4="","",(คำอธิบาย!D4))</f>
        <v>ชัยสิทธิ์</v>
      </c>
      <c r="E6" s="318" t="str">
        <f>IF(คำอธิบาย!E4="","",(คำอธิบาย!E4))</f>
        <v>ปลื้มสุทธิ์</v>
      </c>
      <c r="F6" s="319"/>
      <c r="G6" s="430"/>
      <c r="H6" s="430"/>
      <c r="I6" s="431"/>
      <c r="J6" s="430"/>
      <c r="K6" s="432"/>
      <c r="L6" s="451">
        <f t="shared" ref="L6:L49" si="3">IF(C6="","",(ROUND(SUM(G6:K6),0)))</f>
        <v>0</v>
      </c>
      <c r="M6" s="430"/>
      <c r="N6" s="431"/>
      <c r="O6" s="451">
        <f t="shared" si="0"/>
        <v>0</v>
      </c>
      <c r="P6" s="432"/>
      <c r="Q6" s="430"/>
      <c r="R6" s="430"/>
      <c r="S6" s="431"/>
      <c r="T6" s="430"/>
      <c r="U6" s="456">
        <f t="shared" si="1"/>
        <v>0</v>
      </c>
      <c r="V6" s="451">
        <f t="shared" si="2"/>
        <v>0</v>
      </c>
      <c r="W6" s="10"/>
      <c r="X6" s="11"/>
      <c r="Y6" s="473">
        <f t="shared" ref="Y6:Y49" si="4">IF(C6="","",(ROUND(SUM(W6:X6),0)))</f>
        <v>0</v>
      </c>
      <c r="Z6" s="416">
        <f t="shared" ref="Z6:Z49" si="5">IF(C6="","",(CEILING(SUM(V6,Y6),1)))</f>
        <v>0</v>
      </c>
      <c r="AA6" s="417" t="str">
        <f>IF(Z6="","",IF(Z6&lt;50,"0",IF(Z6&lt;55,"1",IF(Z6&lt;60,"1.5",IF(Z6&lt;65,"2",IF(Z6&lt;70,"2.5",IF(Z6&lt;75,"3",IF(Z6&lt;80,"3.5","4"))))))))</f>
        <v>0</v>
      </c>
      <c r="AB6" s="459" t="str">
        <f t="shared" ref="AB6:AB49" si="6">IF(Z6=MAX($Z$5:$Z$49),"Max",(IF(Z6=MIN($Z$5:$Z$49),"Min","")))</f>
        <v>Min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</row>
    <row r="7" spans="1:88" s="206" customFormat="1" ht="14.4" customHeight="1" x14ac:dyDescent="0.25">
      <c r="A7" s="31">
        <v>3</v>
      </c>
      <c r="B7" s="124">
        <f>IF(คำอธิบาย!B5="","",(คำอธิบาย!B5))</f>
        <v>40609</v>
      </c>
      <c r="C7" s="125" t="str">
        <f>IF(คำอธิบาย!C5="","",(คำอธิบาย!C5))</f>
        <v>ช</v>
      </c>
      <c r="D7" s="126" t="str">
        <f>IF(คำอธิบาย!D5="","",(คำอธิบาย!D5))</f>
        <v>สิรวิชญ์</v>
      </c>
      <c r="E7" s="318" t="str">
        <f>IF(คำอธิบาย!E5="","",(คำอธิบาย!E5))</f>
        <v>พัฒน์ศรีทอง</v>
      </c>
      <c r="F7" s="319"/>
      <c r="G7" s="430"/>
      <c r="H7" s="430"/>
      <c r="I7" s="430"/>
      <c r="J7" s="430"/>
      <c r="K7" s="432"/>
      <c r="L7" s="451">
        <f t="shared" si="3"/>
        <v>0</v>
      </c>
      <c r="M7" s="430"/>
      <c r="N7" s="430"/>
      <c r="O7" s="451">
        <f t="shared" si="0"/>
        <v>0</v>
      </c>
      <c r="P7" s="432"/>
      <c r="Q7" s="430"/>
      <c r="R7" s="430"/>
      <c r="S7" s="430"/>
      <c r="T7" s="430"/>
      <c r="U7" s="456">
        <f t="shared" si="1"/>
        <v>0</v>
      </c>
      <c r="V7" s="451">
        <f t="shared" si="2"/>
        <v>0</v>
      </c>
      <c r="W7" s="10"/>
      <c r="X7" s="11"/>
      <c r="Y7" s="473">
        <f t="shared" si="4"/>
        <v>0</v>
      </c>
      <c r="Z7" s="418">
        <f t="shared" si="5"/>
        <v>0</v>
      </c>
      <c r="AA7" s="417" t="str">
        <f t="shared" ref="AA7:AA49" si="7">IF(Z7="","",IF(Z7&lt;50,"0",IF(Z7&lt;55,"1",IF(Z7&lt;60,"1.5",IF(Z7&lt;65,"2",IF(Z7&lt;70,"2.5",IF(Z7&lt;75,"3",IF(Z7&lt;80,"3.5","4"))))))))</f>
        <v>0</v>
      </c>
      <c r="AB7" s="459" t="str">
        <f t="shared" si="6"/>
        <v>Min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</row>
    <row r="8" spans="1:88" s="206" customFormat="1" ht="14.4" customHeight="1" x14ac:dyDescent="0.25">
      <c r="A8" s="31">
        <v>4</v>
      </c>
      <c r="B8" s="124">
        <f>IF(คำอธิบาย!B6="","",(คำอธิบาย!B6))</f>
        <v>40645</v>
      </c>
      <c r="C8" s="125" t="str">
        <f>IF(คำอธิบาย!C6="","",(คำอธิบาย!C6))</f>
        <v>ช</v>
      </c>
      <c r="D8" s="126" t="str">
        <f>IF(คำอธิบาย!D6="","",(คำอธิบาย!D6))</f>
        <v>ณภัทร</v>
      </c>
      <c r="E8" s="318" t="str">
        <f>IF(คำอธิบาย!E6="","",(คำอธิบาย!E6))</f>
        <v>อุไรโรจน์</v>
      </c>
      <c r="F8" s="319"/>
      <c r="G8" s="430"/>
      <c r="H8" s="430"/>
      <c r="I8" s="431"/>
      <c r="J8" s="430"/>
      <c r="K8" s="432"/>
      <c r="L8" s="451">
        <f t="shared" si="3"/>
        <v>0</v>
      </c>
      <c r="M8" s="430"/>
      <c r="N8" s="431"/>
      <c r="O8" s="451">
        <f t="shared" si="0"/>
        <v>0</v>
      </c>
      <c r="P8" s="432"/>
      <c r="Q8" s="430"/>
      <c r="R8" s="430"/>
      <c r="S8" s="431"/>
      <c r="T8" s="430"/>
      <c r="U8" s="456">
        <f t="shared" si="1"/>
        <v>0</v>
      </c>
      <c r="V8" s="451">
        <f t="shared" si="2"/>
        <v>0</v>
      </c>
      <c r="W8" s="10"/>
      <c r="X8" s="11"/>
      <c r="Y8" s="473">
        <f t="shared" si="4"/>
        <v>0</v>
      </c>
      <c r="Z8" s="418">
        <f t="shared" si="5"/>
        <v>0</v>
      </c>
      <c r="AA8" s="417" t="str">
        <f t="shared" si="7"/>
        <v>0</v>
      </c>
      <c r="AB8" s="459" t="str">
        <f t="shared" si="6"/>
        <v>Min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206" customFormat="1" ht="14.4" customHeight="1" x14ac:dyDescent="0.25">
      <c r="A9" s="51">
        <v>5</v>
      </c>
      <c r="B9" s="127">
        <f>IF(คำอธิบาย!B7="","",(คำอธิบาย!B7))</f>
        <v>40685</v>
      </c>
      <c r="C9" s="128" t="str">
        <f>IF(คำอธิบาย!C7="","",(คำอธิบาย!C7))</f>
        <v>ช</v>
      </c>
      <c r="D9" s="129" t="str">
        <f>IF(คำอธิบาย!D7="","",(คำอธิบาย!D7))</f>
        <v>ชัชพงค์</v>
      </c>
      <c r="E9" s="320" t="str">
        <f>IF(คำอธิบาย!E7="","",(คำอธิบาย!E7))</f>
        <v>พรประสิทธิ์</v>
      </c>
      <c r="F9" s="321"/>
      <c r="G9" s="433"/>
      <c r="H9" s="433"/>
      <c r="I9" s="433"/>
      <c r="J9" s="433"/>
      <c r="K9" s="434"/>
      <c r="L9" s="452">
        <f t="shared" si="3"/>
        <v>0</v>
      </c>
      <c r="M9" s="433"/>
      <c r="N9" s="433"/>
      <c r="O9" s="452">
        <f t="shared" si="0"/>
        <v>0</v>
      </c>
      <c r="P9" s="434"/>
      <c r="Q9" s="433"/>
      <c r="R9" s="433"/>
      <c r="S9" s="433"/>
      <c r="T9" s="433"/>
      <c r="U9" s="457">
        <f t="shared" si="1"/>
        <v>0</v>
      </c>
      <c r="V9" s="452">
        <f t="shared" si="2"/>
        <v>0</v>
      </c>
      <c r="W9" s="447"/>
      <c r="X9" s="448"/>
      <c r="Y9" s="474">
        <f t="shared" si="4"/>
        <v>0</v>
      </c>
      <c r="Z9" s="419">
        <f t="shared" si="5"/>
        <v>0</v>
      </c>
      <c r="AA9" s="420" t="str">
        <f t="shared" si="7"/>
        <v>0</v>
      </c>
      <c r="AB9" s="460" t="str">
        <f t="shared" si="6"/>
        <v>Min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206" customFormat="1" ht="14.4" customHeight="1" x14ac:dyDescent="0.25">
      <c r="A10" s="47">
        <v>6</v>
      </c>
      <c r="B10" s="121">
        <f>IF(คำอธิบาย!B8="","",(คำอธิบาย!B8))</f>
        <v>40686</v>
      </c>
      <c r="C10" s="122" t="str">
        <f>IF(คำอธิบาย!C8="","",(คำอธิบาย!C8))</f>
        <v>ช</v>
      </c>
      <c r="D10" s="123" t="str">
        <f>IF(คำอธิบาย!D8="","",(คำอธิบาย!D8))</f>
        <v>ณัฐวุฒิ</v>
      </c>
      <c r="E10" s="328" t="str">
        <f>IF(คำอธิบาย!E8="","",(คำอธิบาย!E8))</f>
        <v>จันทร์วิลัย</v>
      </c>
      <c r="F10" s="329"/>
      <c r="G10" s="428"/>
      <c r="H10" s="428"/>
      <c r="I10" s="428"/>
      <c r="J10" s="428"/>
      <c r="K10" s="429"/>
      <c r="L10" s="450">
        <f t="shared" si="3"/>
        <v>0</v>
      </c>
      <c r="M10" s="428"/>
      <c r="N10" s="428"/>
      <c r="O10" s="450">
        <f t="shared" si="0"/>
        <v>0</v>
      </c>
      <c r="P10" s="429"/>
      <c r="Q10" s="428"/>
      <c r="R10" s="428"/>
      <c r="S10" s="428"/>
      <c r="T10" s="428"/>
      <c r="U10" s="455">
        <f t="shared" si="1"/>
        <v>0</v>
      </c>
      <c r="V10" s="450">
        <f t="shared" si="2"/>
        <v>0</v>
      </c>
      <c r="W10" s="445"/>
      <c r="X10" s="446"/>
      <c r="Y10" s="475">
        <f t="shared" si="4"/>
        <v>0</v>
      </c>
      <c r="Z10" s="414">
        <f t="shared" si="5"/>
        <v>0</v>
      </c>
      <c r="AA10" s="421" t="str">
        <f t="shared" si="7"/>
        <v>0</v>
      </c>
      <c r="AB10" s="458" t="str">
        <f t="shared" si="6"/>
        <v>Min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206" customFormat="1" ht="14.4" customHeight="1" x14ac:dyDescent="0.25">
      <c r="A11" s="31">
        <v>7</v>
      </c>
      <c r="B11" s="124">
        <f>IF(คำอธิบาย!B9="","",(คำอธิบาย!B9))</f>
        <v>40688</v>
      </c>
      <c r="C11" s="125" t="str">
        <f>IF(คำอธิบาย!C9="","",(คำอธิบาย!C9))</f>
        <v>ช</v>
      </c>
      <c r="D11" s="126" t="str">
        <f>IF(คำอธิบาย!D9="","",(คำอธิบาย!D9))</f>
        <v>ธนกร</v>
      </c>
      <c r="E11" s="318" t="str">
        <f>IF(คำอธิบาย!E9="","",(คำอธิบาย!E9))</f>
        <v>สมุทรเก่า</v>
      </c>
      <c r="F11" s="319"/>
      <c r="G11" s="430"/>
      <c r="H11" s="430"/>
      <c r="I11" s="430"/>
      <c r="J11" s="430"/>
      <c r="K11" s="432"/>
      <c r="L11" s="451">
        <f t="shared" si="3"/>
        <v>0</v>
      </c>
      <c r="M11" s="430"/>
      <c r="N11" s="430"/>
      <c r="O11" s="451">
        <f t="shared" si="0"/>
        <v>0</v>
      </c>
      <c r="P11" s="432"/>
      <c r="Q11" s="430"/>
      <c r="R11" s="430"/>
      <c r="S11" s="430"/>
      <c r="T11" s="430"/>
      <c r="U11" s="456">
        <f t="shared" si="1"/>
        <v>0</v>
      </c>
      <c r="V11" s="451">
        <f t="shared" si="2"/>
        <v>0</v>
      </c>
      <c r="W11" s="10"/>
      <c r="X11" s="11"/>
      <c r="Y11" s="473">
        <f t="shared" si="4"/>
        <v>0</v>
      </c>
      <c r="Z11" s="418">
        <f t="shared" si="5"/>
        <v>0</v>
      </c>
      <c r="AA11" s="417" t="str">
        <f t="shared" si="7"/>
        <v>0</v>
      </c>
      <c r="AB11" s="459" t="str">
        <f t="shared" si="6"/>
        <v>Min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</row>
    <row r="12" spans="1:88" s="206" customFormat="1" ht="14.4" customHeight="1" x14ac:dyDescent="0.25">
      <c r="A12" s="31">
        <v>8</v>
      </c>
      <c r="B12" s="124">
        <f>IF(คำอธิบาย!B10="","",(คำอธิบาย!B10))</f>
        <v>40723</v>
      </c>
      <c r="C12" s="125" t="str">
        <f>IF(คำอธิบาย!C10="","",(คำอธิบาย!C10))</f>
        <v>ช</v>
      </c>
      <c r="D12" s="126" t="str">
        <f>IF(คำอธิบาย!D10="","",(คำอธิบาย!D10))</f>
        <v>ชญานิน</v>
      </c>
      <c r="E12" s="318" t="str">
        <f>IF(คำอธิบาย!E10="","",(คำอธิบาย!E10))</f>
        <v>เพชรน้อย</v>
      </c>
      <c r="F12" s="319"/>
      <c r="G12" s="430"/>
      <c r="H12" s="430"/>
      <c r="I12" s="430"/>
      <c r="J12" s="430"/>
      <c r="K12" s="432"/>
      <c r="L12" s="451">
        <f t="shared" si="3"/>
        <v>0</v>
      </c>
      <c r="M12" s="430"/>
      <c r="N12" s="430"/>
      <c r="O12" s="451">
        <f t="shared" si="0"/>
        <v>0</v>
      </c>
      <c r="P12" s="432"/>
      <c r="Q12" s="430"/>
      <c r="R12" s="430"/>
      <c r="S12" s="430"/>
      <c r="T12" s="430"/>
      <c r="U12" s="456">
        <f t="shared" si="1"/>
        <v>0</v>
      </c>
      <c r="V12" s="451">
        <f t="shared" si="2"/>
        <v>0</v>
      </c>
      <c r="W12" s="10"/>
      <c r="X12" s="11"/>
      <c r="Y12" s="473">
        <f t="shared" si="4"/>
        <v>0</v>
      </c>
      <c r="Z12" s="418">
        <f t="shared" si="5"/>
        <v>0</v>
      </c>
      <c r="AA12" s="417" t="str">
        <f t="shared" si="7"/>
        <v>0</v>
      </c>
      <c r="AB12" s="459" t="str">
        <f t="shared" si="6"/>
        <v>Min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206" customFormat="1" ht="14.4" customHeight="1" x14ac:dyDescent="0.25">
      <c r="A13" s="31">
        <v>9</v>
      </c>
      <c r="B13" s="124">
        <f>IF(คำอธิบาย!B11="","",(คำอธิบาย!B11))</f>
        <v>40731</v>
      </c>
      <c r="C13" s="125" t="str">
        <f>IF(คำอธิบาย!C11="","",(คำอธิบาย!C11))</f>
        <v>ช</v>
      </c>
      <c r="D13" s="126" t="str">
        <f>IF(คำอธิบาย!D11="","",(คำอธิบาย!D11))</f>
        <v>ภัทรดนัย</v>
      </c>
      <c r="E13" s="318" t="str">
        <f>IF(คำอธิบาย!E11="","",(คำอธิบาย!E11))</f>
        <v>เพ็งศรี</v>
      </c>
      <c r="F13" s="319"/>
      <c r="G13" s="430"/>
      <c r="H13" s="430"/>
      <c r="I13" s="430"/>
      <c r="J13" s="430"/>
      <c r="K13" s="432"/>
      <c r="L13" s="451">
        <f t="shared" si="3"/>
        <v>0</v>
      </c>
      <c r="M13" s="430"/>
      <c r="N13" s="430"/>
      <c r="O13" s="451">
        <f t="shared" si="0"/>
        <v>0</v>
      </c>
      <c r="P13" s="432"/>
      <c r="Q13" s="430"/>
      <c r="R13" s="430"/>
      <c r="S13" s="430"/>
      <c r="T13" s="430"/>
      <c r="U13" s="456">
        <f t="shared" si="1"/>
        <v>0</v>
      </c>
      <c r="V13" s="451">
        <f t="shared" si="2"/>
        <v>0</v>
      </c>
      <c r="W13" s="10"/>
      <c r="X13" s="11"/>
      <c r="Y13" s="473">
        <f t="shared" si="4"/>
        <v>0</v>
      </c>
      <c r="Z13" s="418">
        <f t="shared" si="5"/>
        <v>0</v>
      </c>
      <c r="AA13" s="417" t="str">
        <f t="shared" si="7"/>
        <v>0</v>
      </c>
      <c r="AB13" s="459" t="str">
        <f t="shared" si="6"/>
        <v>Min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206" customFormat="1" ht="14.4" customHeight="1" x14ac:dyDescent="0.25">
      <c r="A14" s="51">
        <v>10</v>
      </c>
      <c r="B14" s="127">
        <f>IF(คำอธิบาย!B12="","",(คำอธิบาย!B12))</f>
        <v>40732</v>
      </c>
      <c r="C14" s="128" t="str">
        <f>IF(คำอธิบาย!C12="","",(คำอธิบาย!C12))</f>
        <v>ช</v>
      </c>
      <c r="D14" s="129" t="str">
        <f>IF(คำอธิบาย!D12="","",(คำอธิบาย!D12))</f>
        <v>วิชญ์ภาส</v>
      </c>
      <c r="E14" s="320" t="str">
        <f>IF(คำอธิบาย!E12="","",(คำอธิบาย!E12))</f>
        <v>บุญฤกษ์</v>
      </c>
      <c r="F14" s="321"/>
      <c r="G14" s="433"/>
      <c r="H14" s="433"/>
      <c r="I14" s="433"/>
      <c r="J14" s="433"/>
      <c r="K14" s="434"/>
      <c r="L14" s="452">
        <f t="shared" si="3"/>
        <v>0</v>
      </c>
      <c r="M14" s="433"/>
      <c r="N14" s="433"/>
      <c r="O14" s="452">
        <f t="shared" si="0"/>
        <v>0</v>
      </c>
      <c r="P14" s="434"/>
      <c r="Q14" s="433"/>
      <c r="R14" s="433"/>
      <c r="S14" s="433"/>
      <c r="T14" s="433"/>
      <c r="U14" s="457">
        <f t="shared" si="1"/>
        <v>0</v>
      </c>
      <c r="V14" s="452">
        <f t="shared" si="2"/>
        <v>0</v>
      </c>
      <c r="W14" s="447"/>
      <c r="X14" s="448"/>
      <c r="Y14" s="474">
        <f t="shared" si="4"/>
        <v>0</v>
      </c>
      <c r="Z14" s="419">
        <f t="shared" si="5"/>
        <v>0</v>
      </c>
      <c r="AA14" s="420" t="str">
        <f t="shared" si="7"/>
        <v>0</v>
      </c>
      <c r="AB14" s="460" t="str">
        <f t="shared" si="6"/>
        <v>Min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206" customFormat="1" ht="14.4" customHeight="1" x14ac:dyDescent="0.25">
      <c r="A15" s="47">
        <v>11</v>
      </c>
      <c r="B15" s="121">
        <f>IF(คำอธิบาย!B13="","",(คำอธิบาย!B13))</f>
        <v>40805</v>
      </c>
      <c r="C15" s="122" t="str">
        <f>IF(คำอธิบาย!C13="","",(คำอธิบาย!C13))</f>
        <v>ช</v>
      </c>
      <c r="D15" s="123" t="str">
        <f>IF(คำอธิบาย!D13="","",(คำอธิบาย!D13))</f>
        <v>ณัฐภัทร</v>
      </c>
      <c r="E15" s="328" t="str">
        <f>IF(คำอธิบาย!E13="","",(คำอธิบาย!E13))</f>
        <v>แซ่ล้อ</v>
      </c>
      <c r="F15" s="329"/>
      <c r="G15" s="428"/>
      <c r="H15" s="428"/>
      <c r="I15" s="428"/>
      <c r="J15" s="428"/>
      <c r="K15" s="429"/>
      <c r="L15" s="450">
        <f t="shared" si="3"/>
        <v>0</v>
      </c>
      <c r="M15" s="428"/>
      <c r="N15" s="428"/>
      <c r="O15" s="450">
        <f t="shared" si="0"/>
        <v>0</v>
      </c>
      <c r="P15" s="429"/>
      <c r="Q15" s="428"/>
      <c r="R15" s="428"/>
      <c r="S15" s="428"/>
      <c r="T15" s="428"/>
      <c r="U15" s="455">
        <f t="shared" si="1"/>
        <v>0</v>
      </c>
      <c r="V15" s="450">
        <f t="shared" si="2"/>
        <v>0</v>
      </c>
      <c r="W15" s="445"/>
      <c r="X15" s="446"/>
      <c r="Y15" s="475">
        <f t="shared" si="4"/>
        <v>0</v>
      </c>
      <c r="Z15" s="414">
        <f t="shared" si="5"/>
        <v>0</v>
      </c>
      <c r="AA15" s="421" t="str">
        <f t="shared" si="7"/>
        <v>0</v>
      </c>
      <c r="AB15" s="458" t="str">
        <f t="shared" si="6"/>
        <v>Min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206" customFormat="1" ht="14.4" customHeight="1" x14ac:dyDescent="0.25">
      <c r="A16" s="31">
        <v>12</v>
      </c>
      <c r="B16" s="124">
        <f>IF(คำอธิบาย!B14="","",(คำอธิบาย!B14))</f>
        <v>40874</v>
      </c>
      <c r="C16" s="125" t="str">
        <f>IF(คำอธิบาย!C14="","",(คำอธิบาย!C14))</f>
        <v>ช</v>
      </c>
      <c r="D16" s="126" t="str">
        <f>IF(คำอธิบาย!D14="","",(คำอธิบาย!D14))</f>
        <v>ชวรัตน์</v>
      </c>
      <c r="E16" s="318" t="str">
        <f>IF(คำอธิบาย!E14="","",(คำอธิบาย!E14))</f>
        <v>ธรรมวาระ</v>
      </c>
      <c r="F16" s="319"/>
      <c r="G16" s="430"/>
      <c r="H16" s="430"/>
      <c r="I16" s="430"/>
      <c r="J16" s="430"/>
      <c r="K16" s="432"/>
      <c r="L16" s="451">
        <f t="shared" si="3"/>
        <v>0</v>
      </c>
      <c r="M16" s="430"/>
      <c r="N16" s="430"/>
      <c r="O16" s="451">
        <f t="shared" si="0"/>
        <v>0</v>
      </c>
      <c r="P16" s="432"/>
      <c r="Q16" s="430"/>
      <c r="R16" s="430"/>
      <c r="S16" s="430"/>
      <c r="T16" s="430"/>
      <c r="U16" s="456">
        <f t="shared" si="1"/>
        <v>0</v>
      </c>
      <c r="V16" s="451">
        <f t="shared" si="2"/>
        <v>0</v>
      </c>
      <c r="W16" s="10"/>
      <c r="X16" s="11"/>
      <c r="Y16" s="473">
        <f t="shared" si="4"/>
        <v>0</v>
      </c>
      <c r="Z16" s="418">
        <f t="shared" si="5"/>
        <v>0</v>
      </c>
      <c r="AA16" s="417" t="str">
        <f t="shared" si="7"/>
        <v>0</v>
      </c>
      <c r="AB16" s="459" t="str">
        <f t="shared" si="6"/>
        <v>Min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206" customFormat="1" ht="14.4" customHeight="1" x14ac:dyDescent="0.25">
      <c r="A17" s="31">
        <v>13</v>
      </c>
      <c r="B17" s="124">
        <f>IF(คำอธิบาย!B15="","",(คำอธิบาย!B15))</f>
        <v>40875</v>
      </c>
      <c r="C17" s="125" t="str">
        <f>IF(คำอธิบาย!C15="","",(คำอธิบาย!C15))</f>
        <v>ช</v>
      </c>
      <c r="D17" s="130" t="str">
        <f>IF(คำอธิบาย!D15="","",(คำอธิบาย!D15))</f>
        <v>ธนวัฒน์</v>
      </c>
      <c r="E17" s="318" t="str">
        <f>IF(คำอธิบาย!E15="","",(คำอธิบาย!E15))</f>
        <v>ไกรสินธุ์</v>
      </c>
      <c r="F17" s="319"/>
      <c r="G17" s="435"/>
      <c r="H17" s="435"/>
      <c r="I17" s="430"/>
      <c r="J17" s="430"/>
      <c r="K17" s="432"/>
      <c r="L17" s="453">
        <f t="shared" si="3"/>
        <v>0</v>
      </c>
      <c r="M17" s="435"/>
      <c r="N17" s="430"/>
      <c r="O17" s="451">
        <f t="shared" si="0"/>
        <v>0</v>
      </c>
      <c r="P17" s="432"/>
      <c r="Q17" s="435"/>
      <c r="R17" s="435"/>
      <c r="S17" s="430"/>
      <c r="T17" s="430"/>
      <c r="U17" s="456">
        <f t="shared" si="1"/>
        <v>0</v>
      </c>
      <c r="V17" s="453">
        <f t="shared" si="2"/>
        <v>0</v>
      </c>
      <c r="W17" s="10"/>
      <c r="X17" s="11"/>
      <c r="Y17" s="473">
        <f t="shared" si="4"/>
        <v>0</v>
      </c>
      <c r="Z17" s="418">
        <f t="shared" si="5"/>
        <v>0</v>
      </c>
      <c r="AA17" s="417" t="str">
        <f t="shared" si="7"/>
        <v>0</v>
      </c>
      <c r="AB17" s="459" t="str">
        <f t="shared" si="6"/>
        <v>Min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s="206" customFormat="1" ht="14.4" customHeight="1" x14ac:dyDescent="0.25">
      <c r="A18" s="31">
        <v>14</v>
      </c>
      <c r="B18" s="131">
        <f>IF(คำอธิบาย!B16="","",(คำอธิบาย!B16))</f>
        <v>40882</v>
      </c>
      <c r="C18" s="132" t="str">
        <f>IF(คำอธิบาย!C16="","",(คำอธิบาย!C16))</f>
        <v>ช</v>
      </c>
      <c r="D18" s="133" t="str">
        <f>IF(คำอธิบาย!D16="","",(คำอธิบาย!D16))</f>
        <v>ศุภณัด</v>
      </c>
      <c r="E18" s="330" t="str">
        <f>IF(คำอธิบาย!E16="","",(คำอธิบาย!E16))</f>
        <v>ศุภอนันต์</v>
      </c>
      <c r="F18" s="331"/>
      <c r="G18" s="430"/>
      <c r="H18" s="430"/>
      <c r="I18" s="430"/>
      <c r="J18" s="430"/>
      <c r="K18" s="432"/>
      <c r="L18" s="451">
        <f t="shared" si="3"/>
        <v>0</v>
      </c>
      <c r="M18" s="430"/>
      <c r="N18" s="430"/>
      <c r="O18" s="451">
        <f t="shared" si="0"/>
        <v>0</v>
      </c>
      <c r="P18" s="432"/>
      <c r="Q18" s="430"/>
      <c r="R18" s="430"/>
      <c r="S18" s="430"/>
      <c r="T18" s="430"/>
      <c r="U18" s="456">
        <f t="shared" si="1"/>
        <v>0</v>
      </c>
      <c r="V18" s="451">
        <f t="shared" si="2"/>
        <v>0</v>
      </c>
      <c r="W18" s="10"/>
      <c r="X18" s="11"/>
      <c r="Y18" s="473">
        <f t="shared" si="4"/>
        <v>0</v>
      </c>
      <c r="Z18" s="418">
        <f t="shared" si="5"/>
        <v>0</v>
      </c>
      <c r="AA18" s="417" t="str">
        <f t="shared" si="7"/>
        <v>0</v>
      </c>
      <c r="AB18" s="461" t="str">
        <f t="shared" si="6"/>
        <v>Min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s="206" customFormat="1" ht="14.4" customHeight="1" x14ac:dyDescent="0.25">
      <c r="A19" s="51">
        <v>15</v>
      </c>
      <c r="B19" s="134">
        <f>IF(คำอธิบาย!B17="","",(คำอธิบาย!B17))</f>
        <v>42056</v>
      </c>
      <c r="C19" s="135" t="str">
        <f>IF(คำอธิบาย!C17="","",(คำอธิบาย!C17))</f>
        <v>ช</v>
      </c>
      <c r="D19" s="136" t="str">
        <f>IF(คำอธิบาย!D17="","",(คำอธิบาย!D17))</f>
        <v xml:space="preserve">ภานุพงศ์ </v>
      </c>
      <c r="E19" s="332" t="str">
        <f>IF(คำอธิบาย!E17="","",(คำอธิบาย!E17))</f>
        <v>คงเจริญ</v>
      </c>
      <c r="F19" s="333"/>
      <c r="G19" s="433"/>
      <c r="H19" s="433"/>
      <c r="I19" s="433"/>
      <c r="J19" s="433"/>
      <c r="K19" s="434"/>
      <c r="L19" s="452">
        <f t="shared" si="3"/>
        <v>0</v>
      </c>
      <c r="M19" s="433"/>
      <c r="N19" s="433"/>
      <c r="O19" s="452">
        <f t="shared" si="0"/>
        <v>0</v>
      </c>
      <c r="P19" s="434"/>
      <c r="Q19" s="433"/>
      <c r="R19" s="433"/>
      <c r="S19" s="433"/>
      <c r="T19" s="433"/>
      <c r="U19" s="457">
        <f t="shared" si="1"/>
        <v>0</v>
      </c>
      <c r="V19" s="452">
        <f t="shared" si="2"/>
        <v>0</v>
      </c>
      <c r="W19" s="447"/>
      <c r="X19" s="448"/>
      <c r="Y19" s="474">
        <f t="shared" si="4"/>
        <v>0</v>
      </c>
      <c r="Z19" s="419">
        <f t="shared" si="5"/>
        <v>0</v>
      </c>
      <c r="AA19" s="420" t="str">
        <f t="shared" si="7"/>
        <v>0</v>
      </c>
      <c r="AB19" s="462" t="str">
        <f t="shared" si="6"/>
        <v>Min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206" customFormat="1" ht="14.4" customHeight="1" x14ac:dyDescent="0.25">
      <c r="A20" s="47">
        <v>16</v>
      </c>
      <c r="B20" s="121">
        <f>IF(คำอธิบาย!B18="","",(คำอธิบาย!B18))</f>
        <v>42647</v>
      </c>
      <c r="C20" s="122" t="str">
        <f>IF(คำอธิบาย!C18="","",(คำอธิบาย!C18))</f>
        <v>ช</v>
      </c>
      <c r="D20" s="123" t="str">
        <f>IF(คำอธิบาย!D18="","",(คำอธิบาย!D18))</f>
        <v xml:space="preserve">บุญนิมิตร </v>
      </c>
      <c r="E20" s="328" t="str">
        <f>IF(คำอธิบาย!E18="","",(คำอธิบาย!E18))</f>
        <v>รักชาติ</v>
      </c>
      <c r="F20" s="329"/>
      <c r="G20" s="428"/>
      <c r="H20" s="428"/>
      <c r="I20" s="428"/>
      <c r="J20" s="428"/>
      <c r="K20" s="429"/>
      <c r="L20" s="450">
        <f t="shared" si="3"/>
        <v>0</v>
      </c>
      <c r="M20" s="428"/>
      <c r="N20" s="428"/>
      <c r="O20" s="450">
        <f t="shared" si="0"/>
        <v>0</v>
      </c>
      <c r="P20" s="429"/>
      <c r="Q20" s="428"/>
      <c r="R20" s="428"/>
      <c r="S20" s="428"/>
      <c r="T20" s="428"/>
      <c r="U20" s="455">
        <f t="shared" si="1"/>
        <v>0</v>
      </c>
      <c r="V20" s="450">
        <f t="shared" si="2"/>
        <v>0</v>
      </c>
      <c r="W20" s="445"/>
      <c r="X20" s="446"/>
      <c r="Y20" s="475">
        <f t="shared" si="4"/>
        <v>0</v>
      </c>
      <c r="Z20" s="414">
        <f t="shared" si="5"/>
        <v>0</v>
      </c>
      <c r="AA20" s="421" t="str">
        <f t="shared" si="7"/>
        <v>0</v>
      </c>
      <c r="AB20" s="458" t="str">
        <f t="shared" si="6"/>
        <v>Min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206" customFormat="1" ht="14.4" customHeight="1" x14ac:dyDescent="0.25">
      <c r="A21" s="31">
        <v>17</v>
      </c>
      <c r="B21" s="124">
        <f>IF(คำอธิบาย!B19="","",(คำอธิบาย!B19))</f>
        <v>42648</v>
      </c>
      <c r="C21" s="125" t="str">
        <f>IF(คำอธิบาย!C19="","",(คำอธิบาย!C19))</f>
        <v>ช</v>
      </c>
      <c r="D21" s="126" t="str">
        <f>IF(คำอธิบาย!D19="","",(คำอธิบาย!D19))</f>
        <v xml:space="preserve">ปภังกร </v>
      </c>
      <c r="E21" s="318" t="str">
        <f>IF(คำอธิบาย!E19="","",(คำอธิบาย!E19))</f>
        <v>ศุภกิจ​รัตนา​กุล</v>
      </c>
      <c r="F21" s="319"/>
      <c r="G21" s="430"/>
      <c r="H21" s="430"/>
      <c r="I21" s="430"/>
      <c r="J21" s="430"/>
      <c r="K21" s="432"/>
      <c r="L21" s="451">
        <f t="shared" si="3"/>
        <v>0</v>
      </c>
      <c r="M21" s="430"/>
      <c r="N21" s="430"/>
      <c r="O21" s="451">
        <f t="shared" si="0"/>
        <v>0</v>
      </c>
      <c r="P21" s="432"/>
      <c r="Q21" s="430"/>
      <c r="R21" s="430"/>
      <c r="S21" s="430"/>
      <c r="T21" s="430"/>
      <c r="U21" s="456">
        <f t="shared" si="1"/>
        <v>0</v>
      </c>
      <c r="V21" s="451">
        <f t="shared" si="2"/>
        <v>0</v>
      </c>
      <c r="W21" s="10"/>
      <c r="X21" s="11"/>
      <c r="Y21" s="473">
        <f t="shared" si="4"/>
        <v>0</v>
      </c>
      <c r="Z21" s="418">
        <f t="shared" si="5"/>
        <v>0</v>
      </c>
      <c r="AA21" s="417" t="str">
        <f t="shared" si="7"/>
        <v>0</v>
      </c>
      <c r="AB21" s="459" t="str">
        <f t="shared" si="6"/>
        <v>Min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206" customFormat="1" ht="14.4" customHeight="1" x14ac:dyDescent="0.25">
      <c r="A22" s="31">
        <v>18</v>
      </c>
      <c r="B22" s="124">
        <f>IF(คำอธิบาย!B20="","",(คำอธิบาย!B20))</f>
        <v>42649</v>
      </c>
      <c r="C22" s="125" t="str">
        <f>IF(คำอธิบาย!C20="","",(คำอธิบาย!C20))</f>
        <v>ช</v>
      </c>
      <c r="D22" s="126" t="str">
        <f>IF(คำอธิบาย!D20="","",(คำอธิบาย!D20))</f>
        <v xml:space="preserve">พีรภัทร </v>
      </c>
      <c r="E22" s="318" t="str">
        <f>IF(คำอธิบาย!E20="","",(คำอธิบาย!E20))</f>
        <v>นุ่นช่วย</v>
      </c>
      <c r="F22" s="319"/>
      <c r="G22" s="430"/>
      <c r="H22" s="430"/>
      <c r="I22" s="430"/>
      <c r="J22" s="430"/>
      <c r="K22" s="432"/>
      <c r="L22" s="451">
        <f t="shared" si="3"/>
        <v>0</v>
      </c>
      <c r="M22" s="430"/>
      <c r="N22" s="430"/>
      <c r="O22" s="451">
        <f t="shared" si="0"/>
        <v>0</v>
      </c>
      <c r="P22" s="432"/>
      <c r="Q22" s="430"/>
      <c r="R22" s="430"/>
      <c r="S22" s="430"/>
      <c r="T22" s="430"/>
      <c r="U22" s="456">
        <f t="shared" si="1"/>
        <v>0</v>
      </c>
      <c r="V22" s="451">
        <f t="shared" si="2"/>
        <v>0</v>
      </c>
      <c r="W22" s="10"/>
      <c r="X22" s="11"/>
      <c r="Y22" s="473">
        <f t="shared" si="4"/>
        <v>0</v>
      </c>
      <c r="Z22" s="418">
        <f t="shared" si="5"/>
        <v>0</v>
      </c>
      <c r="AA22" s="417" t="str">
        <f t="shared" si="7"/>
        <v>0</v>
      </c>
      <c r="AB22" s="459" t="str">
        <f t="shared" si="6"/>
        <v>Min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s="206" customFormat="1" ht="14.4" customHeight="1" x14ac:dyDescent="0.25">
      <c r="A23" s="31">
        <v>19</v>
      </c>
      <c r="B23" s="124">
        <f>IF(คำอธิบาย!B21="","",(คำอธิบาย!B21))</f>
        <v>42650</v>
      </c>
      <c r="C23" s="125" t="str">
        <f>IF(คำอธิบาย!C21="","",(คำอธิบาย!C21))</f>
        <v>ช</v>
      </c>
      <c r="D23" s="126" t="str">
        <f>IF(คำอธิบาย!D21="","",(คำอธิบาย!D21))</f>
        <v xml:space="preserve">ภูมิ​พัฒน์​ </v>
      </c>
      <c r="E23" s="318" t="str">
        <f>IF(คำอธิบาย!E21="","",(คำอธิบาย!E21))</f>
        <v>ทองศรี</v>
      </c>
      <c r="F23" s="319"/>
      <c r="G23" s="430"/>
      <c r="H23" s="430"/>
      <c r="I23" s="430"/>
      <c r="J23" s="430"/>
      <c r="K23" s="432"/>
      <c r="L23" s="451">
        <f t="shared" si="3"/>
        <v>0</v>
      </c>
      <c r="M23" s="430"/>
      <c r="N23" s="430"/>
      <c r="O23" s="451">
        <f t="shared" si="0"/>
        <v>0</v>
      </c>
      <c r="P23" s="432"/>
      <c r="Q23" s="430"/>
      <c r="R23" s="430"/>
      <c r="S23" s="430"/>
      <c r="T23" s="430"/>
      <c r="U23" s="456">
        <f t="shared" si="1"/>
        <v>0</v>
      </c>
      <c r="V23" s="451">
        <f t="shared" si="2"/>
        <v>0</v>
      </c>
      <c r="W23" s="10"/>
      <c r="X23" s="11"/>
      <c r="Y23" s="473">
        <f t="shared" si="4"/>
        <v>0</v>
      </c>
      <c r="Z23" s="418">
        <f t="shared" si="5"/>
        <v>0</v>
      </c>
      <c r="AA23" s="417" t="str">
        <f t="shared" si="7"/>
        <v>0</v>
      </c>
      <c r="AB23" s="459" t="str">
        <f t="shared" si="6"/>
        <v>Min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206" customFormat="1" ht="14.4" customHeight="1" x14ac:dyDescent="0.25">
      <c r="A24" s="51">
        <v>20</v>
      </c>
      <c r="B24" s="127">
        <f>IF(คำอธิบาย!B22="","",(คำอธิบาย!B22))</f>
        <v>40640</v>
      </c>
      <c r="C24" s="128" t="str">
        <f>IF(คำอธิบาย!C22="","",(คำอธิบาย!C22))</f>
        <v>ญ</v>
      </c>
      <c r="D24" s="129" t="str">
        <f>IF(คำอธิบาย!D22="","",(คำอธิบาย!D22))</f>
        <v xml:space="preserve">อนันตญา  </v>
      </c>
      <c r="E24" s="320" t="str">
        <f>IF(คำอธิบาย!E22="","",(คำอธิบาย!E22))</f>
        <v>ศุภราช</v>
      </c>
      <c r="F24" s="321"/>
      <c r="G24" s="433"/>
      <c r="H24" s="433"/>
      <c r="I24" s="433"/>
      <c r="J24" s="433"/>
      <c r="K24" s="434"/>
      <c r="L24" s="452">
        <f t="shared" si="3"/>
        <v>0</v>
      </c>
      <c r="M24" s="433"/>
      <c r="N24" s="433"/>
      <c r="O24" s="452">
        <f t="shared" si="0"/>
        <v>0</v>
      </c>
      <c r="P24" s="434"/>
      <c r="Q24" s="433"/>
      <c r="R24" s="433"/>
      <c r="S24" s="433"/>
      <c r="T24" s="433"/>
      <c r="U24" s="457">
        <f t="shared" si="1"/>
        <v>0</v>
      </c>
      <c r="V24" s="452">
        <f t="shared" si="2"/>
        <v>0</v>
      </c>
      <c r="W24" s="447"/>
      <c r="X24" s="448"/>
      <c r="Y24" s="474">
        <f t="shared" si="4"/>
        <v>0</v>
      </c>
      <c r="Z24" s="419">
        <f t="shared" si="5"/>
        <v>0</v>
      </c>
      <c r="AA24" s="420" t="str">
        <f t="shared" si="7"/>
        <v>0</v>
      </c>
      <c r="AB24" s="460" t="str">
        <f t="shared" si="6"/>
        <v>Min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206" customFormat="1" ht="14.4" customHeight="1" x14ac:dyDescent="0.25">
      <c r="A25" s="47">
        <v>21</v>
      </c>
      <c r="B25" s="121">
        <f>IF(คำอธิบาย!B23="","",(คำอธิบาย!B23))</f>
        <v>40749</v>
      </c>
      <c r="C25" s="122" t="str">
        <f>IF(คำอธิบาย!C23="","",(คำอธิบาย!C23))</f>
        <v>ญ</v>
      </c>
      <c r="D25" s="123" t="str">
        <f>IF(คำอธิบาย!D23="","",(คำอธิบาย!D23))</f>
        <v>พลกฤต</v>
      </c>
      <c r="E25" s="328" t="str">
        <f>IF(คำอธิบาย!E23="","",(คำอธิบาย!E23))</f>
        <v>พันธุ์เล่ง</v>
      </c>
      <c r="F25" s="329"/>
      <c r="G25" s="428"/>
      <c r="H25" s="428"/>
      <c r="I25" s="428"/>
      <c r="J25" s="428"/>
      <c r="K25" s="429"/>
      <c r="L25" s="450">
        <f t="shared" si="3"/>
        <v>0</v>
      </c>
      <c r="M25" s="428"/>
      <c r="N25" s="428"/>
      <c r="O25" s="450">
        <f t="shared" si="0"/>
        <v>0</v>
      </c>
      <c r="P25" s="429"/>
      <c r="Q25" s="428"/>
      <c r="R25" s="428"/>
      <c r="S25" s="428"/>
      <c r="T25" s="428"/>
      <c r="U25" s="455">
        <f t="shared" si="1"/>
        <v>0</v>
      </c>
      <c r="V25" s="450">
        <f t="shared" si="2"/>
        <v>0</v>
      </c>
      <c r="W25" s="445"/>
      <c r="X25" s="446"/>
      <c r="Y25" s="475">
        <f t="shared" si="4"/>
        <v>0</v>
      </c>
      <c r="Z25" s="414">
        <f t="shared" si="5"/>
        <v>0</v>
      </c>
      <c r="AA25" s="421" t="str">
        <f t="shared" si="7"/>
        <v>0</v>
      </c>
      <c r="AB25" s="458" t="str">
        <f t="shared" si="6"/>
        <v>Min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206" customFormat="1" ht="14.4" customHeight="1" x14ac:dyDescent="0.25">
      <c r="A26" s="31">
        <v>22</v>
      </c>
      <c r="B26" s="124">
        <f>IF(คำอธิบาย!B24="","",(คำอธิบาย!B24))</f>
        <v>40760</v>
      </c>
      <c r="C26" s="137" t="str">
        <f>IF(คำอธิบาย!C24="","",(คำอธิบาย!C24))</f>
        <v>ญ</v>
      </c>
      <c r="D26" s="126" t="str">
        <f>IF(คำอธิบาย!D24="","",(คำอธิบาย!D24))</f>
        <v>ชัยสิทธิ์</v>
      </c>
      <c r="E26" s="318" t="str">
        <f>IF(คำอธิบาย!E24="","",(คำอธิบาย!E24))</f>
        <v>ปลื้มสุทธิ์</v>
      </c>
      <c r="F26" s="319"/>
      <c r="G26" s="430"/>
      <c r="H26" s="430"/>
      <c r="I26" s="430"/>
      <c r="J26" s="430"/>
      <c r="K26" s="432"/>
      <c r="L26" s="451">
        <f t="shared" si="3"/>
        <v>0</v>
      </c>
      <c r="M26" s="430"/>
      <c r="N26" s="430"/>
      <c r="O26" s="451">
        <f t="shared" si="0"/>
        <v>0</v>
      </c>
      <c r="P26" s="432"/>
      <c r="Q26" s="430"/>
      <c r="R26" s="430"/>
      <c r="S26" s="430"/>
      <c r="T26" s="430"/>
      <c r="U26" s="456">
        <f t="shared" si="1"/>
        <v>0</v>
      </c>
      <c r="V26" s="451">
        <f t="shared" si="2"/>
        <v>0</v>
      </c>
      <c r="W26" s="10"/>
      <c r="X26" s="11"/>
      <c r="Y26" s="473">
        <f t="shared" si="4"/>
        <v>0</v>
      </c>
      <c r="Z26" s="418">
        <f t="shared" si="5"/>
        <v>0</v>
      </c>
      <c r="AA26" s="417" t="str">
        <f t="shared" si="7"/>
        <v>0</v>
      </c>
      <c r="AB26" s="463" t="str">
        <f t="shared" si="6"/>
        <v>Min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206" customFormat="1" ht="14.4" customHeight="1" x14ac:dyDescent="0.25">
      <c r="A27" s="31">
        <v>23</v>
      </c>
      <c r="B27" s="124">
        <f>IF(คำอธิบาย!B25="","",(คำอธิบาย!B25))</f>
        <v>40794</v>
      </c>
      <c r="C27" s="125" t="str">
        <f>IF(คำอธิบาย!C25="","",(คำอธิบาย!C25))</f>
        <v>ญ</v>
      </c>
      <c r="D27" s="126" t="str">
        <f>IF(คำอธิบาย!D25="","",(คำอธิบาย!D25))</f>
        <v>สิรวิชญ์</v>
      </c>
      <c r="E27" s="318" t="str">
        <f>IF(คำอธิบาย!E25="","",(คำอธิบาย!E25))</f>
        <v>พัฒน์ศรีทอง</v>
      </c>
      <c r="F27" s="319"/>
      <c r="G27" s="430"/>
      <c r="H27" s="430"/>
      <c r="I27" s="430"/>
      <c r="J27" s="430"/>
      <c r="K27" s="432"/>
      <c r="L27" s="451">
        <f t="shared" si="3"/>
        <v>0</v>
      </c>
      <c r="M27" s="430"/>
      <c r="N27" s="430"/>
      <c r="O27" s="451">
        <f t="shared" si="0"/>
        <v>0</v>
      </c>
      <c r="P27" s="432"/>
      <c r="Q27" s="430"/>
      <c r="R27" s="430"/>
      <c r="S27" s="430"/>
      <c r="T27" s="430"/>
      <c r="U27" s="456">
        <f t="shared" si="1"/>
        <v>0</v>
      </c>
      <c r="V27" s="451">
        <f t="shared" si="2"/>
        <v>0</v>
      </c>
      <c r="W27" s="10"/>
      <c r="X27" s="11"/>
      <c r="Y27" s="473">
        <f t="shared" si="4"/>
        <v>0</v>
      </c>
      <c r="Z27" s="418">
        <f t="shared" si="5"/>
        <v>0</v>
      </c>
      <c r="AA27" s="417" t="str">
        <f t="shared" si="7"/>
        <v>0</v>
      </c>
      <c r="AB27" s="459" t="str">
        <f t="shared" si="6"/>
        <v>Min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206" customFormat="1" ht="14.4" customHeight="1" x14ac:dyDescent="0.25">
      <c r="A28" s="31">
        <v>24</v>
      </c>
      <c r="B28" s="124">
        <f>IF(คำอธิบาย!B26="","",(คำอธิบาย!B26))</f>
        <v>40827</v>
      </c>
      <c r="C28" s="125" t="str">
        <f>IF(คำอธิบาย!C26="","",(คำอธิบาย!C26))</f>
        <v>ญ</v>
      </c>
      <c r="D28" s="126" t="str">
        <f>IF(คำอธิบาย!D26="","",(คำอธิบาย!D26))</f>
        <v>ณภัทร</v>
      </c>
      <c r="E28" s="318" t="str">
        <f>IF(คำอธิบาย!E26="","",(คำอธิบาย!E26))</f>
        <v>อุไรโรจน์</v>
      </c>
      <c r="F28" s="319"/>
      <c r="G28" s="430"/>
      <c r="H28" s="430"/>
      <c r="I28" s="430"/>
      <c r="J28" s="430"/>
      <c r="K28" s="432"/>
      <c r="L28" s="451">
        <f t="shared" si="3"/>
        <v>0</v>
      </c>
      <c r="M28" s="430"/>
      <c r="N28" s="430"/>
      <c r="O28" s="451">
        <f t="shared" si="0"/>
        <v>0</v>
      </c>
      <c r="P28" s="432"/>
      <c r="Q28" s="430"/>
      <c r="R28" s="430"/>
      <c r="S28" s="430"/>
      <c r="T28" s="430"/>
      <c r="U28" s="456">
        <f t="shared" si="1"/>
        <v>0</v>
      </c>
      <c r="V28" s="451">
        <f t="shared" si="2"/>
        <v>0</v>
      </c>
      <c r="W28" s="10"/>
      <c r="X28" s="11"/>
      <c r="Y28" s="473">
        <f t="shared" si="4"/>
        <v>0</v>
      </c>
      <c r="Z28" s="418">
        <f t="shared" si="5"/>
        <v>0</v>
      </c>
      <c r="AA28" s="417" t="str">
        <f t="shared" si="7"/>
        <v>0</v>
      </c>
      <c r="AB28" s="459" t="str">
        <f t="shared" si="6"/>
        <v>Min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206" customFormat="1" ht="14.4" customHeight="1" x14ac:dyDescent="0.25">
      <c r="A29" s="51">
        <v>25</v>
      </c>
      <c r="B29" s="127">
        <f>IF(คำอธิบาย!B27="","",(คำอธิบาย!B27))</f>
        <v>40832</v>
      </c>
      <c r="C29" s="128" t="str">
        <f>IF(คำอธิบาย!C27="","",(คำอธิบาย!C27))</f>
        <v>ญ</v>
      </c>
      <c r="D29" s="129" t="str">
        <f>IF(คำอธิบาย!D27="","",(คำอธิบาย!D27))</f>
        <v>ชัชพงค์</v>
      </c>
      <c r="E29" s="320" t="str">
        <f>IF(คำอธิบาย!E27="","",(คำอธิบาย!E27))</f>
        <v>พรประสิทธิ์</v>
      </c>
      <c r="F29" s="321"/>
      <c r="G29" s="433"/>
      <c r="H29" s="433"/>
      <c r="I29" s="433"/>
      <c r="J29" s="433"/>
      <c r="K29" s="434"/>
      <c r="L29" s="452">
        <f t="shared" si="3"/>
        <v>0</v>
      </c>
      <c r="M29" s="433"/>
      <c r="N29" s="433"/>
      <c r="O29" s="452">
        <f t="shared" si="0"/>
        <v>0</v>
      </c>
      <c r="P29" s="434"/>
      <c r="Q29" s="433"/>
      <c r="R29" s="433"/>
      <c r="S29" s="433"/>
      <c r="T29" s="433"/>
      <c r="U29" s="457">
        <f t="shared" si="1"/>
        <v>0</v>
      </c>
      <c r="V29" s="452">
        <f t="shared" si="2"/>
        <v>0</v>
      </c>
      <c r="W29" s="447"/>
      <c r="X29" s="448"/>
      <c r="Y29" s="474">
        <f t="shared" si="4"/>
        <v>0</v>
      </c>
      <c r="Z29" s="419">
        <f t="shared" si="5"/>
        <v>0</v>
      </c>
      <c r="AA29" s="420" t="str">
        <f t="shared" si="7"/>
        <v>0</v>
      </c>
      <c r="AB29" s="460" t="str">
        <f t="shared" si="6"/>
        <v>Min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206" customFormat="1" ht="14.4" customHeight="1" x14ac:dyDescent="0.25">
      <c r="A30" s="47">
        <v>26</v>
      </c>
      <c r="B30" s="121">
        <f>IF(คำอธิบาย!B28="","",(คำอธิบาย!B28))</f>
        <v>40839</v>
      </c>
      <c r="C30" s="138" t="str">
        <f>IF(คำอธิบาย!C28="","",(คำอธิบาย!C28))</f>
        <v>ญ</v>
      </c>
      <c r="D30" s="123" t="str">
        <f>IF(คำอธิบาย!D28="","",(คำอธิบาย!D28))</f>
        <v>พลกฤต</v>
      </c>
      <c r="E30" s="328" t="str">
        <f>IF(คำอธิบาย!E28="","",(คำอธิบาย!E28))</f>
        <v>พันธุ์เล่ง</v>
      </c>
      <c r="F30" s="329"/>
      <c r="G30" s="428"/>
      <c r="H30" s="428"/>
      <c r="I30" s="428"/>
      <c r="J30" s="428"/>
      <c r="K30" s="429"/>
      <c r="L30" s="450">
        <f t="shared" si="3"/>
        <v>0</v>
      </c>
      <c r="M30" s="428"/>
      <c r="N30" s="428"/>
      <c r="O30" s="450">
        <f t="shared" si="0"/>
        <v>0</v>
      </c>
      <c r="P30" s="429"/>
      <c r="Q30" s="428"/>
      <c r="R30" s="428"/>
      <c r="S30" s="428"/>
      <c r="T30" s="428"/>
      <c r="U30" s="455">
        <f t="shared" si="1"/>
        <v>0</v>
      </c>
      <c r="V30" s="450">
        <f t="shared" si="2"/>
        <v>0</v>
      </c>
      <c r="W30" s="445"/>
      <c r="X30" s="446"/>
      <c r="Y30" s="475">
        <f t="shared" si="4"/>
        <v>0</v>
      </c>
      <c r="Z30" s="414">
        <f t="shared" si="5"/>
        <v>0</v>
      </c>
      <c r="AA30" s="421" t="str">
        <f t="shared" si="7"/>
        <v>0</v>
      </c>
      <c r="AB30" s="464" t="str">
        <f t="shared" si="6"/>
        <v>Min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206" customFormat="1" ht="14.4" customHeight="1" x14ac:dyDescent="0.25">
      <c r="A31" s="31">
        <v>27</v>
      </c>
      <c r="B31" s="124">
        <f>IF(คำอธิบาย!B29="","",(คำอธิบาย!B29))</f>
        <v>40840</v>
      </c>
      <c r="C31" s="137" t="str">
        <f>IF(คำอธิบาย!C29="","",(คำอธิบาย!C29))</f>
        <v>ญ</v>
      </c>
      <c r="D31" s="126" t="str">
        <f>IF(คำอธิบาย!D29="","",(คำอธิบาย!D29))</f>
        <v>ชัยสิทธิ์</v>
      </c>
      <c r="E31" s="318" t="str">
        <f>IF(คำอธิบาย!E29="","",(คำอธิบาย!E29))</f>
        <v>ปลื้มสุทธิ์</v>
      </c>
      <c r="F31" s="319"/>
      <c r="G31" s="430"/>
      <c r="H31" s="430"/>
      <c r="I31" s="430"/>
      <c r="J31" s="430"/>
      <c r="K31" s="432"/>
      <c r="L31" s="451">
        <f t="shared" si="3"/>
        <v>0</v>
      </c>
      <c r="M31" s="430"/>
      <c r="N31" s="430"/>
      <c r="O31" s="451">
        <f t="shared" si="0"/>
        <v>0</v>
      </c>
      <c r="P31" s="432"/>
      <c r="Q31" s="430"/>
      <c r="R31" s="430"/>
      <c r="S31" s="430"/>
      <c r="T31" s="430"/>
      <c r="U31" s="456">
        <f t="shared" si="1"/>
        <v>0</v>
      </c>
      <c r="V31" s="451">
        <f t="shared" si="2"/>
        <v>0</v>
      </c>
      <c r="W31" s="10"/>
      <c r="X31" s="11"/>
      <c r="Y31" s="473">
        <f t="shared" si="4"/>
        <v>0</v>
      </c>
      <c r="Z31" s="418">
        <f t="shared" si="5"/>
        <v>0</v>
      </c>
      <c r="AA31" s="417" t="str">
        <f t="shared" si="7"/>
        <v>0</v>
      </c>
      <c r="AB31" s="463" t="str">
        <f t="shared" si="6"/>
        <v>Min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206" customFormat="1" ht="14.4" customHeight="1" x14ac:dyDescent="0.25">
      <c r="A32" s="31">
        <v>28</v>
      </c>
      <c r="B32" s="124">
        <f>IF(คำอธิบาย!B30="","",(คำอธิบาย!B30))</f>
        <v>40889</v>
      </c>
      <c r="C32" s="137" t="str">
        <f>IF(คำอธิบาย!C30="","",(คำอธิบาย!C30))</f>
        <v>ญ</v>
      </c>
      <c r="D32" s="126" t="str">
        <f>IF(คำอธิบาย!D30="","",(คำอธิบาย!D30))</f>
        <v>สิรวิชญ์</v>
      </c>
      <c r="E32" s="318" t="str">
        <f>IF(คำอธิบาย!E30="","",(คำอธิบาย!E30))</f>
        <v>พัฒน์ศรีทอง</v>
      </c>
      <c r="F32" s="319"/>
      <c r="G32" s="430"/>
      <c r="H32" s="430"/>
      <c r="I32" s="430"/>
      <c r="J32" s="430"/>
      <c r="K32" s="432"/>
      <c r="L32" s="451">
        <f t="shared" si="3"/>
        <v>0</v>
      </c>
      <c r="M32" s="430"/>
      <c r="N32" s="430"/>
      <c r="O32" s="451">
        <f t="shared" si="0"/>
        <v>0</v>
      </c>
      <c r="P32" s="432"/>
      <c r="Q32" s="430"/>
      <c r="R32" s="430"/>
      <c r="S32" s="430"/>
      <c r="T32" s="430"/>
      <c r="U32" s="456">
        <f t="shared" si="1"/>
        <v>0</v>
      </c>
      <c r="V32" s="451">
        <f t="shared" si="2"/>
        <v>0</v>
      </c>
      <c r="W32" s="10"/>
      <c r="X32" s="11"/>
      <c r="Y32" s="473">
        <f t="shared" si="4"/>
        <v>0</v>
      </c>
      <c r="Z32" s="418">
        <f t="shared" si="5"/>
        <v>0</v>
      </c>
      <c r="AA32" s="417" t="str">
        <f t="shared" si="7"/>
        <v>0</v>
      </c>
      <c r="AB32" s="463" t="str">
        <f t="shared" si="6"/>
        <v>Min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206" customFormat="1" ht="14.4" customHeight="1" x14ac:dyDescent="0.25">
      <c r="A33" s="31">
        <v>29</v>
      </c>
      <c r="B33" s="124">
        <f>IF(คำอธิบาย!B31="","",(คำอธิบาย!B31))</f>
        <v>40892</v>
      </c>
      <c r="C33" s="137" t="str">
        <f>IF(คำอธิบาย!C31="","",(คำอธิบาย!C31))</f>
        <v>ญ</v>
      </c>
      <c r="D33" s="126" t="str">
        <f>IF(คำอธิบาย!D31="","",(คำอธิบาย!D31))</f>
        <v>ณภัทร</v>
      </c>
      <c r="E33" s="318" t="str">
        <f>IF(คำอธิบาย!E31="","",(คำอธิบาย!E31))</f>
        <v>อุไรโรจน์</v>
      </c>
      <c r="F33" s="319"/>
      <c r="G33" s="430"/>
      <c r="H33" s="430"/>
      <c r="I33" s="430"/>
      <c r="J33" s="430"/>
      <c r="K33" s="432"/>
      <c r="L33" s="451">
        <f t="shared" si="3"/>
        <v>0</v>
      </c>
      <c r="M33" s="430"/>
      <c r="N33" s="430"/>
      <c r="O33" s="451">
        <f t="shared" si="0"/>
        <v>0</v>
      </c>
      <c r="P33" s="432"/>
      <c r="Q33" s="430"/>
      <c r="R33" s="430"/>
      <c r="S33" s="430"/>
      <c r="T33" s="430"/>
      <c r="U33" s="456">
        <f t="shared" si="1"/>
        <v>0</v>
      </c>
      <c r="V33" s="451">
        <f t="shared" si="2"/>
        <v>0</v>
      </c>
      <c r="W33" s="10"/>
      <c r="X33" s="11"/>
      <c r="Y33" s="473">
        <f t="shared" si="4"/>
        <v>0</v>
      </c>
      <c r="Z33" s="418">
        <f t="shared" si="5"/>
        <v>0</v>
      </c>
      <c r="AA33" s="417" t="str">
        <f t="shared" si="7"/>
        <v>0</v>
      </c>
      <c r="AB33" s="463" t="str">
        <f t="shared" si="6"/>
        <v>Min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206" customFormat="1" ht="14.4" customHeight="1" x14ac:dyDescent="0.25">
      <c r="A34" s="51">
        <v>30</v>
      </c>
      <c r="B34" s="127">
        <f>IF(คำอธิบาย!B32="","",(คำอธิบาย!B32))</f>
        <v>40895</v>
      </c>
      <c r="C34" s="128" t="str">
        <f>IF(คำอธิบาย!C32="","",(คำอธิบาย!C32))</f>
        <v>ญ</v>
      </c>
      <c r="D34" s="129" t="str">
        <f>IF(คำอธิบาย!D32="","",(คำอธิบาย!D32))</f>
        <v>ชัชพงค์</v>
      </c>
      <c r="E34" s="320" t="str">
        <f>IF(คำอธิบาย!E32="","",(คำอธิบาย!E32))</f>
        <v>พรประสิทธิ์</v>
      </c>
      <c r="F34" s="321"/>
      <c r="G34" s="433"/>
      <c r="H34" s="433"/>
      <c r="I34" s="433"/>
      <c r="J34" s="433"/>
      <c r="K34" s="434"/>
      <c r="L34" s="452">
        <f t="shared" si="3"/>
        <v>0</v>
      </c>
      <c r="M34" s="433"/>
      <c r="N34" s="433"/>
      <c r="O34" s="452">
        <f t="shared" si="0"/>
        <v>0</v>
      </c>
      <c r="P34" s="434"/>
      <c r="Q34" s="433"/>
      <c r="R34" s="433"/>
      <c r="S34" s="433"/>
      <c r="T34" s="433"/>
      <c r="U34" s="457">
        <f t="shared" si="1"/>
        <v>0</v>
      </c>
      <c r="V34" s="452">
        <f t="shared" si="2"/>
        <v>0</v>
      </c>
      <c r="W34" s="447"/>
      <c r="X34" s="448"/>
      <c r="Y34" s="474">
        <f t="shared" si="4"/>
        <v>0</v>
      </c>
      <c r="Z34" s="419">
        <f t="shared" si="5"/>
        <v>0</v>
      </c>
      <c r="AA34" s="420" t="str">
        <f t="shared" si="7"/>
        <v>0</v>
      </c>
      <c r="AB34" s="460" t="str">
        <f t="shared" si="6"/>
        <v>Min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206" customFormat="1" ht="14.4" customHeight="1" x14ac:dyDescent="0.25">
      <c r="A35" s="47">
        <v>31</v>
      </c>
      <c r="B35" s="121">
        <f>IF(คำอธิบาย!B33="","",(คำอธิบาย!B33))</f>
        <v>40896</v>
      </c>
      <c r="C35" s="122" t="str">
        <f>IF(คำอธิบาย!C33="","",(คำอธิบาย!C33))</f>
        <v>ญ</v>
      </c>
      <c r="D35" s="123" t="str">
        <f>IF(คำอธิบาย!D33="","",(คำอธิบาย!D33))</f>
        <v>พลกฤต</v>
      </c>
      <c r="E35" s="328" t="str">
        <f>IF(คำอธิบาย!E33="","",(คำอธิบาย!E33))</f>
        <v>พันธุ์เล่ง</v>
      </c>
      <c r="F35" s="329"/>
      <c r="G35" s="428"/>
      <c r="H35" s="428"/>
      <c r="I35" s="428"/>
      <c r="J35" s="428"/>
      <c r="K35" s="429"/>
      <c r="L35" s="450">
        <f t="shared" si="3"/>
        <v>0</v>
      </c>
      <c r="M35" s="428"/>
      <c r="N35" s="428"/>
      <c r="O35" s="450">
        <f t="shared" si="0"/>
        <v>0</v>
      </c>
      <c r="P35" s="429"/>
      <c r="Q35" s="428"/>
      <c r="R35" s="428"/>
      <c r="S35" s="428"/>
      <c r="T35" s="428"/>
      <c r="U35" s="455">
        <f t="shared" si="1"/>
        <v>0</v>
      </c>
      <c r="V35" s="450">
        <f t="shared" si="2"/>
        <v>0</v>
      </c>
      <c r="W35" s="445"/>
      <c r="X35" s="446"/>
      <c r="Y35" s="475">
        <f t="shared" si="4"/>
        <v>0</v>
      </c>
      <c r="Z35" s="414">
        <f t="shared" si="5"/>
        <v>0</v>
      </c>
      <c r="AA35" s="421" t="str">
        <f t="shared" si="7"/>
        <v>0</v>
      </c>
      <c r="AB35" s="458" t="str">
        <f t="shared" si="6"/>
        <v>Min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</row>
    <row r="36" spans="1:88" s="206" customFormat="1" ht="14.4" customHeight="1" x14ac:dyDescent="0.25">
      <c r="A36" s="31">
        <v>32</v>
      </c>
      <c r="B36" s="124">
        <f>IF(คำอธิบาย!B34="","",(คำอธิบาย!B34))</f>
        <v>40898</v>
      </c>
      <c r="C36" s="125" t="str">
        <f>IF(คำอธิบาย!C34="","",(คำอธิบาย!C34))</f>
        <v>ญ</v>
      </c>
      <c r="D36" s="126" t="str">
        <f>IF(คำอธิบาย!D34="","",(คำอธิบาย!D34))</f>
        <v>ชัยสิทธิ์</v>
      </c>
      <c r="E36" s="318" t="str">
        <f>IF(คำอธิบาย!E34="","",(คำอธิบาย!E34))</f>
        <v>ปลื้มสุทธิ์</v>
      </c>
      <c r="F36" s="319"/>
      <c r="G36" s="430"/>
      <c r="H36" s="430"/>
      <c r="I36" s="430"/>
      <c r="J36" s="430"/>
      <c r="K36" s="432"/>
      <c r="L36" s="451">
        <f t="shared" si="3"/>
        <v>0</v>
      </c>
      <c r="M36" s="430"/>
      <c r="N36" s="430"/>
      <c r="O36" s="451">
        <f t="shared" si="0"/>
        <v>0</v>
      </c>
      <c r="P36" s="432"/>
      <c r="Q36" s="430"/>
      <c r="R36" s="430"/>
      <c r="S36" s="430"/>
      <c r="T36" s="430"/>
      <c r="U36" s="456">
        <f t="shared" si="1"/>
        <v>0</v>
      </c>
      <c r="V36" s="451">
        <f t="shared" si="2"/>
        <v>0</v>
      </c>
      <c r="W36" s="10"/>
      <c r="X36" s="11"/>
      <c r="Y36" s="473">
        <f t="shared" si="4"/>
        <v>0</v>
      </c>
      <c r="Z36" s="418">
        <f t="shared" si="5"/>
        <v>0</v>
      </c>
      <c r="AA36" s="417" t="str">
        <f t="shared" si="7"/>
        <v>0</v>
      </c>
      <c r="AB36" s="459" t="str">
        <f t="shared" si="6"/>
        <v>Min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</row>
    <row r="37" spans="1:88" s="206" customFormat="1" ht="14.4" customHeight="1" x14ac:dyDescent="0.25">
      <c r="A37" s="31">
        <v>33</v>
      </c>
      <c r="B37" s="131">
        <f>IF(คำอธิบาย!B35="","",(คำอธิบาย!B35))</f>
        <v>42652</v>
      </c>
      <c r="C37" s="132" t="str">
        <f>IF(คำอธิบาย!C35="","",(คำอธิบาย!C35))</f>
        <v>ญ</v>
      </c>
      <c r="D37" s="126" t="str">
        <f>IF(คำอธิบาย!D35="","",(คำอธิบาย!D35))</f>
        <v>สิรวิชญ์</v>
      </c>
      <c r="E37" s="318" t="str">
        <f>IF(คำอธิบาย!E35="","",(คำอธิบาย!E35))</f>
        <v>พัฒน์ศรีทอง</v>
      </c>
      <c r="F37" s="319"/>
      <c r="G37" s="436"/>
      <c r="H37" s="430"/>
      <c r="I37" s="430"/>
      <c r="J37" s="430"/>
      <c r="K37" s="432"/>
      <c r="L37" s="454">
        <f t="shared" si="3"/>
        <v>0</v>
      </c>
      <c r="M37" s="430"/>
      <c r="N37" s="430"/>
      <c r="O37" s="451">
        <f t="shared" si="0"/>
        <v>0</v>
      </c>
      <c r="P37" s="432"/>
      <c r="Q37" s="436"/>
      <c r="R37" s="430"/>
      <c r="S37" s="430"/>
      <c r="T37" s="430"/>
      <c r="U37" s="456">
        <f t="shared" si="1"/>
        <v>0</v>
      </c>
      <c r="V37" s="454">
        <f t="shared" si="2"/>
        <v>0</v>
      </c>
      <c r="W37" s="10"/>
      <c r="X37" s="11"/>
      <c r="Y37" s="473">
        <f t="shared" si="4"/>
        <v>0</v>
      </c>
      <c r="Z37" s="418">
        <f t="shared" si="5"/>
        <v>0</v>
      </c>
      <c r="AA37" s="417" t="str">
        <f t="shared" si="7"/>
        <v>0</v>
      </c>
      <c r="AB37" s="461" t="str">
        <f t="shared" si="6"/>
        <v>Min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206" customFormat="1" ht="14.4" customHeight="1" x14ac:dyDescent="0.25">
      <c r="A38" s="31">
        <v>34</v>
      </c>
      <c r="B38" s="131">
        <f>IF(คำอธิบาย!B36="","",(คำอธิบาย!B36))</f>
        <v>42653</v>
      </c>
      <c r="C38" s="132" t="str">
        <f>IF(คำอธิบาย!C36="","",(คำอธิบาย!C36))</f>
        <v>ญ</v>
      </c>
      <c r="D38" s="126" t="str">
        <f>IF(คำอธิบาย!D36="","",(คำอธิบาย!D36))</f>
        <v>ณภัทร</v>
      </c>
      <c r="E38" s="318" t="str">
        <f>IF(คำอธิบาย!E36="","",(คำอธิบาย!E36))</f>
        <v>อุไรโรจน์</v>
      </c>
      <c r="F38" s="319"/>
      <c r="G38" s="430"/>
      <c r="H38" s="430"/>
      <c r="I38" s="430"/>
      <c r="J38" s="430"/>
      <c r="K38" s="432"/>
      <c r="L38" s="451">
        <f t="shared" si="3"/>
        <v>0</v>
      </c>
      <c r="M38" s="430"/>
      <c r="N38" s="430"/>
      <c r="O38" s="451">
        <f t="shared" si="0"/>
        <v>0</v>
      </c>
      <c r="P38" s="432"/>
      <c r="Q38" s="430"/>
      <c r="R38" s="430"/>
      <c r="S38" s="430"/>
      <c r="T38" s="430"/>
      <c r="U38" s="456">
        <f t="shared" si="1"/>
        <v>0</v>
      </c>
      <c r="V38" s="451">
        <f t="shared" si="2"/>
        <v>0</v>
      </c>
      <c r="W38" s="10"/>
      <c r="X38" s="11"/>
      <c r="Y38" s="473">
        <f t="shared" si="4"/>
        <v>0</v>
      </c>
      <c r="Z38" s="418">
        <f t="shared" si="5"/>
        <v>0</v>
      </c>
      <c r="AA38" s="417" t="str">
        <f t="shared" si="7"/>
        <v>0</v>
      </c>
      <c r="AB38" s="461" t="str">
        <f t="shared" si="6"/>
        <v>Min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206" customFormat="1" ht="14.4" customHeight="1" x14ac:dyDescent="0.25">
      <c r="A39" s="51">
        <v>35</v>
      </c>
      <c r="B39" s="134">
        <f>IF(คำอธิบาย!B37="","",(คำอธิบาย!B37))</f>
        <v>42654</v>
      </c>
      <c r="C39" s="135" t="str">
        <f>IF(คำอธิบาย!C37="","",(คำอธิบาย!C37))</f>
        <v>ญ</v>
      </c>
      <c r="D39" s="129" t="str">
        <f>IF(คำอธิบาย!D37="","",(คำอธิบาย!D37))</f>
        <v>ชัชพงค์</v>
      </c>
      <c r="E39" s="320" t="str">
        <f>IF(คำอธิบาย!E37="","",(คำอธิบาย!E37))</f>
        <v>พรประสิทธิ์</v>
      </c>
      <c r="F39" s="321"/>
      <c r="G39" s="433"/>
      <c r="H39" s="433"/>
      <c r="I39" s="433"/>
      <c r="J39" s="433"/>
      <c r="K39" s="434"/>
      <c r="L39" s="452">
        <f t="shared" si="3"/>
        <v>0</v>
      </c>
      <c r="M39" s="433"/>
      <c r="N39" s="433"/>
      <c r="O39" s="452">
        <f t="shared" si="0"/>
        <v>0</v>
      </c>
      <c r="P39" s="434"/>
      <c r="Q39" s="433"/>
      <c r="R39" s="433"/>
      <c r="S39" s="433"/>
      <c r="T39" s="433"/>
      <c r="U39" s="457">
        <f t="shared" si="1"/>
        <v>0</v>
      </c>
      <c r="V39" s="452">
        <f t="shared" si="2"/>
        <v>0</v>
      </c>
      <c r="W39" s="447"/>
      <c r="X39" s="448"/>
      <c r="Y39" s="474">
        <f t="shared" si="4"/>
        <v>0</v>
      </c>
      <c r="Z39" s="419">
        <f t="shared" si="5"/>
        <v>0</v>
      </c>
      <c r="AA39" s="420" t="str">
        <f t="shared" si="7"/>
        <v>0</v>
      </c>
      <c r="AB39" s="462" t="str">
        <f t="shared" si="6"/>
        <v>Min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206" customFormat="1" ht="14.4" customHeight="1" x14ac:dyDescent="0.25">
      <c r="A40" s="47">
        <v>36</v>
      </c>
      <c r="B40" s="139">
        <f>IF(คำอธิบาย!B38="","",(คำอธิบาย!B38))</f>
        <v>42655</v>
      </c>
      <c r="C40" s="140" t="str">
        <f>IF(คำอธิบาย!C38="","",(คำอธิบาย!C38))</f>
        <v>ญ</v>
      </c>
      <c r="D40" s="123" t="str">
        <f>IF(คำอธิบาย!D38="","",(คำอธิบาย!D38))</f>
        <v>พลกฤต</v>
      </c>
      <c r="E40" s="328" t="str">
        <f>IF(คำอธิบาย!E38="","",(คำอธิบาย!E38))</f>
        <v>พันธุ์เล่ง</v>
      </c>
      <c r="F40" s="329"/>
      <c r="G40" s="428"/>
      <c r="H40" s="428"/>
      <c r="I40" s="428"/>
      <c r="J40" s="428"/>
      <c r="K40" s="429"/>
      <c r="L40" s="450">
        <f t="shared" si="3"/>
        <v>0</v>
      </c>
      <c r="M40" s="428"/>
      <c r="N40" s="428"/>
      <c r="O40" s="450">
        <f t="shared" si="0"/>
        <v>0</v>
      </c>
      <c r="P40" s="429"/>
      <c r="Q40" s="428"/>
      <c r="R40" s="428"/>
      <c r="S40" s="428"/>
      <c r="T40" s="428"/>
      <c r="U40" s="455">
        <f t="shared" si="1"/>
        <v>0</v>
      </c>
      <c r="V40" s="450">
        <f t="shared" si="2"/>
        <v>0</v>
      </c>
      <c r="W40" s="445"/>
      <c r="X40" s="446"/>
      <c r="Y40" s="475">
        <f t="shared" si="4"/>
        <v>0</v>
      </c>
      <c r="Z40" s="414">
        <f t="shared" si="5"/>
        <v>0</v>
      </c>
      <c r="AA40" s="421" t="str">
        <f t="shared" si="7"/>
        <v>0</v>
      </c>
      <c r="AB40" s="465" t="str">
        <f t="shared" si="6"/>
        <v>Min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206" customFormat="1" ht="14.4" customHeight="1" x14ac:dyDescent="0.25">
      <c r="A41" s="31">
        <v>37</v>
      </c>
      <c r="B41" s="131">
        <f>IF(คำอธิบาย!B39="","",(คำอธิบาย!B39))</f>
        <v>42656</v>
      </c>
      <c r="C41" s="132" t="str">
        <f>IF(คำอธิบาย!C39="","",(คำอธิบาย!C39))</f>
        <v>ญ</v>
      </c>
      <c r="D41" s="126" t="str">
        <f>IF(คำอธิบาย!D39="","",(คำอธิบาย!D39))</f>
        <v>ชัยสิทธิ์</v>
      </c>
      <c r="E41" s="318" t="str">
        <f>IF(คำอธิบาย!E39="","",(คำอธิบาย!E39))</f>
        <v>ปลื้มสุทธิ์</v>
      </c>
      <c r="F41" s="319"/>
      <c r="G41" s="430"/>
      <c r="H41" s="430"/>
      <c r="I41" s="430"/>
      <c r="J41" s="430"/>
      <c r="K41" s="432"/>
      <c r="L41" s="451">
        <f t="shared" si="3"/>
        <v>0</v>
      </c>
      <c r="M41" s="430"/>
      <c r="N41" s="430"/>
      <c r="O41" s="451">
        <f t="shared" si="0"/>
        <v>0</v>
      </c>
      <c r="P41" s="432"/>
      <c r="Q41" s="430"/>
      <c r="R41" s="430"/>
      <c r="S41" s="430"/>
      <c r="T41" s="430"/>
      <c r="U41" s="456">
        <f t="shared" si="1"/>
        <v>0</v>
      </c>
      <c r="V41" s="451">
        <f t="shared" si="2"/>
        <v>0</v>
      </c>
      <c r="W41" s="10"/>
      <c r="X41" s="11"/>
      <c r="Y41" s="473">
        <f t="shared" si="4"/>
        <v>0</v>
      </c>
      <c r="Z41" s="418">
        <f t="shared" si="5"/>
        <v>0</v>
      </c>
      <c r="AA41" s="417" t="str">
        <f t="shared" si="7"/>
        <v>0</v>
      </c>
      <c r="AB41" s="461" t="str">
        <f t="shared" si="6"/>
        <v>Min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 s="206" customFormat="1" ht="14.4" customHeight="1" x14ac:dyDescent="0.25">
      <c r="A42" s="31">
        <v>38</v>
      </c>
      <c r="B42" s="131">
        <f>IF(คำอธิบาย!B40="","",(คำอธิบาย!B40))</f>
        <v>42657</v>
      </c>
      <c r="C42" s="132" t="str">
        <f>IF(คำอธิบาย!C40="","",(คำอธิบาย!C40))</f>
        <v>ญ</v>
      </c>
      <c r="D42" s="126" t="str">
        <f>IF(คำอธิบาย!D40="","",(คำอธิบาย!D40))</f>
        <v>สิรวิชญ์</v>
      </c>
      <c r="E42" s="318" t="str">
        <f>IF(คำอธิบาย!E40="","",(คำอธิบาย!E40))</f>
        <v>พัฒน์ศรีทอง</v>
      </c>
      <c r="F42" s="319"/>
      <c r="G42" s="430"/>
      <c r="H42" s="430"/>
      <c r="I42" s="430"/>
      <c r="J42" s="430"/>
      <c r="K42" s="432"/>
      <c r="L42" s="451">
        <f t="shared" si="3"/>
        <v>0</v>
      </c>
      <c r="M42" s="430"/>
      <c r="N42" s="430"/>
      <c r="O42" s="451">
        <f t="shared" si="0"/>
        <v>0</v>
      </c>
      <c r="P42" s="432"/>
      <c r="Q42" s="430"/>
      <c r="R42" s="430"/>
      <c r="S42" s="430"/>
      <c r="T42" s="430"/>
      <c r="U42" s="456">
        <f t="shared" si="1"/>
        <v>0</v>
      </c>
      <c r="V42" s="451">
        <f t="shared" si="2"/>
        <v>0</v>
      </c>
      <c r="W42" s="10"/>
      <c r="X42" s="11"/>
      <c r="Y42" s="473">
        <f t="shared" si="4"/>
        <v>0</v>
      </c>
      <c r="Z42" s="418">
        <f t="shared" si="5"/>
        <v>0</v>
      </c>
      <c r="AA42" s="417" t="str">
        <f t="shared" si="7"/>
        <v>0</v>
      </c>
      <c r="AB42" s="461" t="str">
        <f t="shared" si="6"/>
        <v>Min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s="206" customFormat="1" ht="14.4" customHeight="1" x14ac:dyDescent="0.25">
      <c r="A43" s="31">
        <v>39</v>
      </c>
      <c r="B43" s="131">
        <f>IF(คำอธิบาย!B41="","",(คำอธิบาย!B41))</f>
        <v>42658</v>
      </c>
      <c r="C43" s="132" t="str">
        <f>IF(คำอธิบาย!C41="","",(คำอธิบาย!C41))</f>
        <v>ญ</v>
      </c>
      <c r="D43" s="126" t="str">
        <f>IF(คำอธิบาย!D41="","",(คำอธิบาย!D41))</f>
        <v>ณภัทร</v>
      </c>
      <c r="E43" s="318" t="str">
        <f>IF(คำอธิบาย!E41="","",(คำอธิบาย!E41))</f>
        <v>อุไรโรจน์</v>
      </c>
      <c r="F43" s="319"/>
      <c r="G43" s="430"/>
      <c r="H43" s="430"/>
      <c r="I43" s="430"/>
      <c r="J43" s="430"/>
      <c r="K43" s="432"/>
      <c r="L43" s="451">
        <f t="shared" si="3"/>
        <v>0</v>
      </c>
      <c r="M43" s="430"/>
      <c r="N43" s="430"/>
      <c r="O43" s="451">
        <f t="shared" si="0"/>
        <v>0</v>
      </c>
      <c r="P43" s="432"/>
      <c r="Q43" s="430"/>
      <c r="R43" s="430"/>
      <c r="S43" s="430"/>
      <c r="T43" s="430"/>
      <c r="U43" s="456">
        <f t="shared" si="1"/>
        <v>0</v>
      </c>
      <c r="V43" s="451">
        <f t="shared" si="2"/>
        <v>0</v>
      </c>
      <c r="W43" s="10"/>
      <c r="X43" s="11"/>
      <c r="Y43" s="473">
        <f t="shared" si="4"/>
        <v>0</v>
      </c>
      <c r="Z43" s="418">
        <f t="shared" si="5"/>
        <v>0</v>
      </c>
      <c r="AA43" s="417" t="str">
        <f t="shared" si="7"/>
        <v>0</v>
      </c>
      <c r="AB43" s="461" t="str">
        <f t="shared" si="6"/>
        <v>Min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spans="1:88" s="20" customFormat="1" ht="14.4" customHeight="1" x14ac:dyDescent="0.25">
      <c r="A44" s="51">
        <v>40</v>
      </c>
      <c r="B44" s="127">
        <f>IF(คำอธิบาย!B42="","",(คำอธิบาย!B42))</f>
        <v>42659</v>
      </c>
      <c r="C44" s="128" t="str">
        <f>IF(คำอธิบาย!C42="","",(คำอธิบาย!C42))</f>
        <v>ญ</v>
      </c>
      <c r="D44" s="129" t="str">
        <f>IF(คำอธิบาย!D42="","",(คำอธิบาย!D42))</f>
        <v>ชัชพงค์</v>
      </c>
      <c r="E44" s="320" t="str">
        <f>IF(คำอธิบาย!E42="","",(คำอธิบาย!E42))</f>
        <v>พรประสิทธิ์</v>
      </c>
      <c r="F44" s="321"/>
      <c r="G44" s="433"/>
      <c r="H44" s="433"/>
      <c r="I44" s="433"/>
      <c r="J44" s="433"/>
      <c r="K44" s="434"/>
      <c r="L44" s="452">
        <f t="shared" si="3"/>
        <v>0</v>
      </c>
      <c r="M44" s="433"/>
      <c r="N44" s="433"/>
      <c r="O44" s="452">
        <f t="shared" si="0"/>
        <v>0</v>
      </c>
      <c r="P44" s="434"/>
      <c r="Q44" s="433"/>
      <c r="R44" s="433"/>
      <c r="S44" s="433"/>
      <c r="T44" s="433"/>
      <c r="U44" s="457">
        <f t="shared" si="1"/>
        <v>0</v>
      </c>
      <c r="V44" s="452">
        <f t="shared" si="2"/>
        <v>0</v>
      </c>
      <c r="W44" s="447"/>
      <c r="X44" s="448"/>
      <c r="Y44" s="474">
        <f t="shared" si="4"/>
        <v>0</v>
      </c>
      <c r="Z44" s="419">
        <f t="shared" si="5"/>
        <v>0</v>
      </c>
      <c r="AA44" s="420" t="str">
        <f t="shared" si="7"/>
        <v>0</v>
      </c>
      <c r="AB44" s="460" t="str">
        <f t="shared" si="6"/>
        <v>Min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spans="1:88" s="20" customFormat="1" ht="14.4" customHeight="1" x14ac:dyDescent="0.25">
      <c r="A45" s="47">
        <v>41</v>
      </c>
      <c r="B45" s="139" t="str">
        <f>IF(คำอธิบาย!B43="","",(คำอธิบาย!B43))</f>
        <v/>
      </c>
      <c r="C45" s="140" t="str">
        <f>IF(คำอธิบาย!C43="","",(คำอธิบาย!C43))</f>
        <v/>
      </c>
      <c r="D45" s="123" t="str">
        <f>IF(คำอธิบาย!D43="","",(คำอธิบาย!D43))</f>
        <v/>
      </c>
      <c r="E45" s="328" t="str">
        <f>IF(คำอธิบาย!E43="","",(คำอธิบาย!E43))</f>
        <v/>
      </c>
      <c r="F45" s="329"/>
      <c r="G45" s="428"/>
      <c r="H45" s="428"/>
      <c r="I45" s="428"/>
      <c r="J45" s="428"/>
      <c r="K45" s="429"/>
      <c r="L45" s="450" t="str">
        <f t="shared" si="3"/>
        <v/>
      </c>
      <c r="M45" s="428"/>
      <c r="N45" s="428"/>
      <c r="O45" s="428" t="str">
        <f t="shared" si="0"/>
        <v/>
      </c>
      <c r="P45" s="429"/>
      <c r="Q45" s="428"/>
      <c r="R45" s="428"/>
      <c r="S45" s="428"/>
      <c r="T45" s="428"/>
      <c r="U45" s="429" t="str">
        <f t="shared" si="1"/>
        <v/>
      </c>
      <c r="V45" s="428" t="str">
        <f t="shared" si="2"/>
        <v/>
      </c>
      <c r="W45" s="445"/>
      <c r="X45" s="446"/>
      <c r="Y45" s="475" t="str">
        <f t="shared" si="4"/>
        <v/>
      </c>
      <c r="Z45" s="414" t="str">
        <f t="shared" si="5"/>
        <v/>
      </c>
      <c r="AA45" s="421" t="str">
        <f t="shared" si="7"/>
        <v/>
      </c>
      <c r="AB45" s="465" t="str">
        <f t="shared" si="6"/>
        <v/>
      </c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spans="1:88" s="20" customFormat="1" ht="14.4" customHeight="1" x14ac:dyDescent="0.25">
      <c r="A46" s="31">
        <v>42</v>
      </c>
      <c r="B46" s="131" t="str">
        <f>IF(คำอธิบาย!B44="","",(คำอธิบาย!B44))</f>
        <v/>
      </c>
      <c r="C46" s="132" t="str">
        <f>IF(คำอธิบาย!C44="","",(คำอธิบาย!C44))</f>
        <v/>
      </c>
      <c r="D46" s="126" t="str">
        <f>IF(คำอธิบาย!D44="","",(คำอธิบาย!D44))</f>
        <v/>
      </c>
      <c r="E46" s="318" t="str">
        <f>IF(คำอธิบาย!E44="","",(คำอธิบาย!E44))</f>
        <v/>
      </c>
      <c r="F46" s="319"/>
      <c r="G46" s="430"/>
      <c r="H46" s="430"/>
      <c r="I46" s="430"/>
      <c r="J46" s="430"/>
      <c r="K46" s="432"/>
      <c r="L46" s="451" t="str">
        <f t="shared" si="3"/>
        <v/>
      </c>
      <c r="M46" s="430"/>
      <c r="N46" s="430"/>
      <c r="O46" s="430" t="str">
        <f t="shared" si="0"/>
        <v/>
      </c>
      <c r="P46" s="432"/>
      <c r="Q46" s="430"/>
      <c r="R46" s="430"/>
      <c r="S46" s="430"/>
      <c r="T46" s="430"/>
      <c r="U46" s="432" t="str">
        <f t="shared" si="1"/>
        <v/>
      </c>
      <c r="V46" s="430" t="str">
        <f t="shared" si="2"/>
        <v/>
      </c>
      <c r="W46" s="10"/>
      <c r="X46" s="11"/>
      <c r="Y46" s="473" t="str">
        <f t="shared" si="4"/>
        <v/>
      </c>
      <c r="Z46" s="418" t="str">
        <f t="shared" si="5"/>
        <v/>
      </c>
      <c r="AA46" s="417" t="str">
        <f t="shared" si="7"/>
        <v/>
      </c>
      <c r="AB46" s="461" t="str">
        <f t="shared" si="6"/>
        <v/>
      </c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</row>
    <row r="47" spans="1:88" s="20" customFormat="1" ht="14.4" customHeight="1" x14ac:dyDescent="0.25">
      <c r="A47" s="31">
        <v>43</v>
      </c>
      <c r="B47" s="131" t="str">
        <f>IF(คำอธิบาย!B45="","",(คำอธิบาย!B45))</f>
        <v/>
      </c>
      <c r="C47" s="132" t="str">
        <f>IF(คำอธิบาย!C45="","",(คำอธิบาย!C45))</f>
        <v/>
      </c>
      <c r="D47" s="126" t="str">
        <f>IF(คำอธิบาย!D45="","",(คำอธิบาย!D45))</f>
        <v/>
      </c>
      <c r="E47" s="318" t="str">
        <f>IF(คำอธิบาย!E45="","",(คำอธิบาย!E45))</f>
        <v/>
      </c>
      <c r="F47" s="319"/>
      <c r="G47" s="430"/>
      <c r="H47" s="430"/>
      <c r="I47" s="430"/>
      <c r="J47" s="430"/>
      <c r="K47" s="432"/>
      <c r="L47" s="451" t="str">
        <f t="shared" si="3"/>
        <v/>
      </c>
      <c r="M47" s="430"/>
      <c r="N47" s="430"/>
      <c r="O47" s="430" t="str">
        <f t="shared" si="0"/>
        <v/>
      </c>
      <c r="P47" s="432"/>
      <c r="Q47" s="430"/>
      <c r="R47" s="430"/>
      <c r="S47" s="430"/>
      <c r="T47" s="430"/>
      <c r="U47" s="432" t="str">
        <f t="shared" si="1"/>
        <v/>
      </c>
      <c r="V47" s="430" t="str">
        <f t="shared" si="2"/>
        <v/>
      </c>
      <c r="W47" s="10"/>
      <c r="X47" s="11"/>
      <c r="Y47" s="473" t="str">
        <f t="shared" si="4"/>
        <v/>
      </c>
      <c r="Z47" s="418" t="str">
        <f t="shared" si="5"/>
        <v/>
      </c>
      <c r="AA47" s="417" t="str">
        <f t="shared" si="7"/>
        <v/>
      </c>
      <c r="AB47" s="461" t="str">
        <f t="shared" si="6"/>
        <v/>
      </c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spans="1:88" s="20" customFormat="1" ht="14.4" customHeight="1" x14ac:dyDescent="0.25">
      <c r="A48" s="31">
        <v>44</v>
      </c>
      <c r="B48" s="131" t="str">
        <f>IF(คำอธิบาย!B46="","",(คำอธิบาย!B46))</f>
        <v/>
      </c>
      <c r="C48" s="132" t="str">
        <f>IF(คำอธิบาย!C46="","",(คำอธิบาย!C46))</f>
        <v/>
      </c>
      <c r="D48" s="126" t="str">
        <f>IF(คำอธิบาย!D46="","",(คำอธิบาย!D46))</f>
        <v/>
      </c>
      <c r="E48" s="318" t="str">
        <f>IF(คำอธิบาย!E46="","",(คำอธิบาย!E46))</f>
        <v/>
      </c>
      <c r="F48" s="319"/>
      <c r="G48" s="430"/>
      <c r="H48" s="430"/>
      <c r="I48" s="430"/>
      <c r="J48" s="430"/>
      <c r="K48" s="432"/>
      <c r="L48" s="451" t="str">
        <f t="shared" si="3"/>
        <v/>
      </c>
      <c r="M48" s="430"/>
      <c r="N48" s="430"/>
      <c r="O48" s="430" t="str">
        <f t="shared" si="0"/>
        <v/>
      </c>
      <c r="P48" s="432"/>
      <c r="Q48" s="430"/>
      <c r="R48" s="430"/>
      <c r="S48" s="430"/>
      <c r="T48" s="430"/>
      <c r="U48" s="432" t="str">
        <f t="shared" si="1"/>
        <v/>
      </c>
      <c r="V48" s="430" t="str">
        <f t="shared" si="2"/>
        <v/>
      </c>
      <c r="W48" s="10"/>
      <c r="X48" s="11"/>
      <c r="Y48" s="476" t="str">
        <f t="shared" si="4"/>
        <v/>
      </c>
      <c r="Z48" s="418" t="str">
        <f t="shared" si="5"/>
        <v/>
      </c>
      <c r="AA48" s="417" t="str">
        <f t="shared" si="7"/>
        <v/>
      </c>
      <c r="AB48" s="461" t="str">
        <f t="shared" si="6"/>
        <v/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spans="1:89" s="20" customFormat="1" ht="14.4" customHeight="1" x14ac:dyDescent="0.25">
      <c r="A49" s="51">
        <v>45</v>
      </c>
      <c r="B49" s="127" t="str">
        <f>IF(คำอธิบาย!B47="","",(คำอธิบาย!B47))</f>
        <v/>
      </c>
      <c r="C49" s="128" t="str">
        <f>IF(คำอธิบาย!C47="","",(คำอธิบาย!C47))</f>
        <v/>
      </c>
      <c r="D49" s="129" t="str">
        <f>IF(คำอธิบาย!D47="","",(คำอธิบาย!D47))</f>
        <v/>
      </c>
      <c r="E49" s="320" t="str">
        <f>IF(คำอธิบาย!E47="","",(คำอธิบาย!E47))</f>
        <v/>
      </c>
      <c r="F49" s="321"/>
      <c r="G49" s="433"/>
      <c r="H49" s="433"/>
      <c r="I49" s="433"/>
      <c r="J49" s="433"/>
      <c r="K49" s="434"/>
      <c r="L49" s="452" t="str">
        <f t="shared" si="3"/>
        <v/>
      </c>
      <c r="M49" s="433"/>
      <c r="N49" s="433"/>
      <c r="O49" s="433" t="str">
        <f t="shared" si="0"/>
        <v/>
      </c>
      <c r="P49" s="434"/>
      <c r="Q49" s="433"/>
      <c r="R49" s="433"/>
      <c r="S49" s="433"/>
      <c r="T49" s="433"/>
      <c r="U49" s="434" t="str">
        <f t="shared" si="1"/>
        <v/>
      </c>
      <c r="V49" s="433" t="str">
        <f t="shared" si="2"/>
        <v/>
      </c>
      <c r="W49" s="447"/>
      <c r="X49" s="448"/>
      <c r="Y49" s="477" t="str">
        <f t="shared" si="4"/>
        <v/>
      </c>
      <c r="Z49" s="419" t="str">
        <f t="shared" si="5"/>
        <v/>
      </c>
      <c r="AA49" s="420" t="str">
        <f t="shared" si="7"/>
        <v/>
      </c>
      <c r="AB49" s="460" t="str">
        <f t="shared" si="6"/>
        <v/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</row>
    <row r="50" spans="1:89" x14ac:dyDescent="0.25">
      <c r="J50" s="21"/>
      <c r="O50" s="199"/>
    </row>
    <row r="51" spans="1:89" x14ac:dyDescent="0.25">
      <c r="J51" s="21"/>
      <c r="W51" s="63"/>
    </row>
    <row r="52" spans="1:89" x14ac:dyDescent="0.25">
      <c r="J52" s="21"/>
      <c r="W52" s="63"/>
    </row>
    <row r="53" spans="1:89" ht="21" hidden="1" x14ac:dyDescent="0.25">
      <c r="B53" s="336" t="s">
        <v>163</v>
      </c>
      <c r="C53" s="336"/>
      <c r="D53" s="232"/>
      <c r="E53" s="232"/>
      <c r="F53" s="337"/>
      <c r="G53" s="337"/>
      <c r="H53" s="437"/>
      <c r="I53" s="437"/>
      <c r="J53" s="21"/>
    </row>
    <row r="54" spans="1:89" s="4" customFormat="1" ht="21" hidden="1" x14ac:dyDescent="0.25">
      <c r="A54" s="5"/>
      <c r="B54" s="234">
        <v>4</v>
      </c>
      <c r="C54" s="235">
        <f>COUNTIF($AA$5:$AA$49,B54)</f>
        <v>0</v>
      </c>
      <c r="D54" s="232"/>
      <c r="E54" s="233"/>
      <c r="F54" s="232"/>
      <c r="G54" s="438"/>
      <c r="H54" s="64"/>
      <c r="I54" s="438"/>
      <c r="J54" s="5"/>
      <c r="K54" s="5"/>
      <c r="L54" s="199"/>
      <c r="M54" s="199"/>
      <c r="N54" s="199"/>
      <c r="O54" s="64"/>
      <c r="P54" s="64"/>
      <c r="Q54" s="64"/>
      <c r="R54" s="64"/>
      <c r="S54" s="199"/>
      <c r="T54" s="199"/>
      <c r="U54" s="64"/>
      <c r="V54" s="199"/>
      <c r="W54" s="5"/>
      <c r="X54" s="5"/>
      <c r="Y54" s="5"/>
      <c r="Z54" s="422"/>
      <c r="AA54" s="422"/>
      <c r="CK54" s="5"/>
    </row>
    <row r="55" spans="1:89" s="4" customFormat="1" ht="21" hidden="1" x14ac:dyDescent="0.25">
      <c r="A55" s="5"/>
      <c r="B55" s="234">
        <v>3.5</v>
      </c>
      <c r="C55" s="235">
        <f t="shared" ref="C55:C63" si="8">COUNTIF($AA$5:$AA$49,B55)</f>
        <v>0</v>
      </c>
      <c r="D55" s="232"/>
      <c r="E55" s="233"/>
      <c r="F55" s="232"/>
      <c r="G55" s="438"/>
      <c r="H55" s="64"/>
      <c r="I55" s="438"/>
      <c r="J55" s="5"/>
      <c r="K55" s="5"/>
      <c r="L55" s="199"/>
      <c r="M55" s="199"/>
      <c r="N55" s="199"/>
      <c r="O55" s="64"/>
      <c r="P55" s="64"/>
      <c r="Q55" s="64"/>
      <c r="R55" s="64"/>
      <c r="S55" s="199"/>
      <c r="T55" s="199"/>
      <c r="U55" s="64"/>
      <c r="V55" s="199"/>
      <c r="W55" s="5"/>
      <c r="X55" s="5"/>
      <c r="Y55" s="5"/>
      <c r="Z55" s="422"/>
      <c r="AA55" s="422"/>
      <c r="CK55" s="5"/>
    </row>
    <row r="56" spans="1:89" s="4" customFormat="1" ht="21" hidden="1" x14ac:dyDescent="0.25">
      <c r="A56" s="5"/>
      <c r="B56" s="234">
        <v>3</v>
      </c>
      <c r="C56" s="235">
        <f t="shared" si="8"/>
        <v>0</v>
      </c>
      <c r="D56" s="232"/>
      <c r="E56" s="233"/>
      <c r="F56" s="232"/>
      <c r="G56" s="438"/>
      <c r="H56" s="64"/>
      <c r="I56" s="438"/>
      <c r="J56" s="5"/>
      <c r="K56" s="5"/>
      <c r="L56" s="199"/>
      <c r="M56" s="199"/>
      <c r="N56" s="199"/>
      <c r="O56" s="64"/>
      <c r="P56" s="64"/>
      <c r="Q56" s="64"/>
      <c r="R56" s="64"/>
      <c r="S56" s="199"/>
      <c r="T56" s="199"/>
      <c r="U56" s="64"/>
      <c r="V56" s="199"/>
      <c r="W56" s="5"/>
      <c r="X56" s="5"/>
      <c r="Y56" s="5"/>
      <c r="Z56" s="422"/>
      <c r="AA56" s="422"/>
      <c r="CK56" s="5"/>
    </row>
    <row r="57" spans="1:89" s="4" customFormat="1" ht="21" hidden="1" x14ac:dyDescent="0.25">
      <c r="A57" s="5"/>
      <c r="B57" s="234">
        <v>2.5</v>
      </c>
      <c r="C57" s="235">
        <f t="shared" si="8"/>
        <v>0</v>
      </c>
      <c r="D57" s="232"/>
      <c r="E57" s="233"/>
      <c r="F57" s="232"/>
      <c r="G57" s="438"/>
      <c r="H57" s="64"/>
      <c r="I57" s="438"/>
      <c r="J57" s="5"/>
      <c r="K57" s="5"/>
      <c r="L57" s="199"/>
      <c r="M57" s="199"/>
      <c r="N57" s="199"/>
      <c r="O57" s="64"/>
      <c r="P57" s="64"/>
      <c r="Q57" s="64"/>
      <c r="R57" s="64"/>
      <c r="S57" s="199"/>
      <c r="T57" s="199"/>
      <c r="U57" s="64"/>
      <c r="V57" s="199"/>
      <c r="W57" s="5"/>
      <c r="X57" s="5"/>
      <c r="Y57" s="5"/>
      <c r="Z57" s="422"/>
      <c r="AA57" s="422"/>
      <c r="CK57" s="5"/>
    </row>
    <row r="58" spans="1:89" s="4" customFormat="1" ht="21" hidden="1" x14ac:dyDescent="0.25">
      <c r="A58" s="5"/>
      <c r="B58" s="234">
        <v>2</v>
      </c>
      <c r="C58" s="235">
        <f t="shared" si="8"/>
        <v>0</v>
      </c>
      <c r="F58" s="21"/>
      <c r="G58" s="5"/>
      <c r="H58" s="5"/>
      <c r="I58" s="5"/>
      <c r="J58" s="5"/>
      <c r="K58" s="5"/>
      <c r="L58" s="199"/>
      <c r="M58" s="199"/>
      <c r="N58" s="199"/>
      <c r="O58" s="64"/>
      <c r="P58" s="64"/>
      <c r="Q58" s="64"/>
      <c r="R58" s="64"/>
      <c r="S58" s="199"/>
      <c r="T58" s="199"/>
      <c r="U58" s="64"/>
      <c r="V58" s="199"/>
      <c r="W58" s="5"/>
      <c r="X58" s="5"/>
      <c r="Y58" s="5"/>
      <c r="Z58" s="422"/>
      <c r="AA58" s="422"/>
      <c r="CK58" s="5"/>
    </row>
    <row r="59" spans="1:89" s="4" customFormat="1" ht="21" hidden="1" x14ac:dyDescent="0.25">
      <c r="A59" s="5"/>
      <c r="B59" s="234">
        <v>1.5</v>
      </c>
      <c r="C59" s="235">
        <f t="shared" si="8"/>
        <v>0</v>
      </c>
      <c r="F59" s="21"/>
      <c r="G59" s="5"/>
      <c r="H59" s="5"/>
      <c r="I59" s="5"/>
      <c r="J59" s="5"/>
      <c r="K59" s="5"/>
      <c r="L59" s="199"/>
      <c r="M59" s="199"/>
      <c r="N59" s="199"/>
      <c r="O59" s="64"/>
      <c r="P59" s="64"/>
      <c r="Q59" s="64"/>
      <c r="R59" s="64"/>
      <c r="S59" s="199"/>
      <c r="T59" s="199"/>
      <c r="U59" s="64"/>
      <c r="V59" s="199"/>
      <c r="W59" s="5"/>
      <c r="X59" s="5"/>
      <c r="Y59" s="5"/>
      <c r="Z59" s="422"/>
      <c r="AA59" s="422"/>
      <c r="CK59" s="5"/>
    </row>
    <row r="60" spans="1:89" s="4" customFormat="1" ht="21" hidden="1" x14ac:dyDescent="0.25">
      <c r="A60" s="5"/>
      <c r="B60" s="234">
        <v>1</v>
      </c>
      <c r="C60" s="235">
        <f t="shared" si="8"/>
        <v>1</v>
      </c>
      <c r="F60" s="21"/>
      <c r="G60" s="5"/>
      <c r="H60" s="5"/>
      <c r="I60" s="5"/>
      <c r="J60" s="5"/>
      <c r="K60" s="5"/>
      <c r="L60" s="199"/>
      <c r="M60" s="199"/>
      <c r="N60" s="199"/>
      <c r="O60" s="64"/>
      <c r="P60" s="64"/>
      <c r="Q60" s="64"/>
      <c r="R60" s="64"/>
      <c r="S60" s="199"/>
      <c r="T60" s="199"/>
      <c r="U60" s="64"/>
      <c r="V60" s="199"/>
      <c r="W60" s="5"/>
      <c r="X60" s="5"/>
      <c r="Y60" s="5"/>
      <c r="Z60" s="422"/>
      <c r="AA60" s="422"/>
      <c r="CK60" s="5"/>
    </row>
    <row r="61" spans="1:89" s="4" customFormat="1" ht="21" hidden="1" x14ac:dyDescent="0.25">
      <c r="A61" s="5"/>
      <c r="B61" s="234">
        <v>0</v>
      </c>
      <c r="C61" s="235">
        <f t="shared" si="8"/>
        <v>39</v>
      </c>
      <c r="D61" s="5"/>
      <c r="E61" s="5"/>
      <c r="H61" s="5"/>
      <c r="I61" s="5"/>
      <c r="J61" s="5"/>
      <c r="K61" s="5"/>
      <c r="L61" s="199"/>
      <c r="M61" s="199"/>
      <c r="N61" s="199"/>
      <c r="O61" s="64"/>
      <c r="P61" s="64"/>
      <c r="Q61" s="64"/>
      <c r="R61" s="64"/>
      <c r="S61" s="199"/>
      <c r="T61" s="199"/>
      <c r="U61" s="64"/>
      <c r="V61" s="199"/>
      <c r="W61" s="5"/>
      <c r="X61" s="5"/>
      <c r="Y61" s="5"/>
      <c r="Z61" s="422"/>
      <c r="AA61" s="422"/>
      <c r="CK61" s="5"/>
    </row>
    <row r="62" spans="1:89" s="4" customFormat="1" ht="21" hidden="1" x14ac:dyDescent="0.25">
      <c r="A62" s="5"/>
      <c r="B62" s="234" t="s">
        <v>125</v>
      </c>
      <c r="C62" s="235">
        <f t="shared" si="8"/>
        <v>0</v>
      </c>
      <c r="D62" s="5"/>
      <c r="E62" s="5"/>
      <c r="H62" s="5"/>
      <c r="I62" s="5"/>
      <c r="J62" s="5"/>
      <c r="K62" s="5"/>
      <c r="L62" s="199"/>
      <c r="M62" s="199"/>
      <c r="N62" s="199"/>
      <c r="O62" s="64"/>
      <c r="P62" s="64"/>
      <c r="Q62" s="64"/>
      <c r="R62" s="64"/>
      <c r="S62" s="199"/>
      <c r="T62" s="199"/>
      <c r="U62" s="64"/>
      <c r="V62" s="199"/>
      <c r="W62" s="5"/>
      <c r="X62" s="5"/>
      <c r="Y62" s="5"/>
      <c r="Z62" s="422"/>
      <c r="AA62" s="422"/>
      <c r="CK62" s="5"/>
    </row>
    <row r="63" spans="1:89" s="4" customFormat="1" ht="21" hidden="1" x14ac:dyDescent="0.25">
      <c r="A63" s="5"/>
      <c r="B63" s="234" t="s">
        <v>126</v>
      </c>
      <c r="C63" s="235">
        <f t="shared" si="8"/>
        <v>0</v>
      </c>
      <c r="D63" s="5"/>
      <c r="E63" s="5"/>
      <c r="H63" s="5"/>
      <c r="I63" s="5"/>
      <c r="J63" s="5"/>
      <c r="K63" s="5"/>
      <c r="L63" s="199"/>
      <c r="M63" s="199"/>
      <c r="N63" s="199"/>
      <c r="O63" s="64"/>
      <c r="P63" s="64"/>
      <c r="Q63" s="64"/>
      <c r="R63" s="64"/>
      <c r="S63" s="199"/>
      <c r="T63" s="199"/>
      <c r="U63" s="64"/>
      <c r="V63" s="199"/>
      <c r="W63" s="5"/>
      <c r="X63" s="5"/>
      <c r="Y63" s="5"/>
      <c r="Z63" s="422"/>
      <c r="AA63" s="422"/>
      <c r="CK63" s="5"/>
    </row>
    <row r="64" spans="1:89" s="4" customFormat="1" x14ac:dyDescent="0.25">
      <c r="A64" s="5"/>
      <c r="D64" s="5"/>
      <c r="E64" s="5"/>
      <c r="H64" s="5"/>
      <c r="I64" s="5"/>
      <c r="J64" s="5"/>
      <c r="K64" s="5"/>
      <c r="L64" s="199"/>
      <c r="M64" s="199"/>
      <c r="N64" s="199"/>
      <c r="O64" s="64"/>
      <c r="P64" s="64"/>
      <c r="Q64" s="64"/>
      <c r="R64" s="64"/>
      <c r="S64" s="199"/>
      <c r="T64" s="199"/>
      <c r="U64" s="64"/>
      <c r="V64" s="199"/>
      <c r="W64" s="5"/>
      <c r="X64" s="5"/>
      <c r="Y64" s="5"/>
      <c r="Z64" s="422"/>
      <c r="AA64" s="422"/>
      <c r="CK64" s="5"/>
    </row>
    <row r="65" spans="1:89" s="4" customFormat="1" x14ac:dyDescent="0.25">
      <c r="A65" s="5"/>
      <c r="D65" s="5"/>
      <c r="E65" s="5"/>
      <c r="H65" s="5"/>
      <c r="I65" s="5"/>
      <c r="J65" s="5"/>
      <c r="K65" s="5"/>
      <c r="L65" s="199"/>
      <c r="M65" s="199"/>
      <c r="N65" s="199"/>
      <c r="O65" s="64"/>
      <c r="P65" s="64"/>
      <c r="Q65" s="64"/>
      <c r="R65" s="64"/>
      <c r="S65" s="199"/>
      <c r="T65" s="199"/>
      <c r="U65" s="64"/>
      <c r="V65" s="199"/>
      <c r="W65" s="5"/>
      <c r="X65" s="5"/>
      <c r="Y65" s="5"/>
      <c r="Z65" s="422"/>
      <c r="AA65" s="422"/>
      <c r="CK65" s="5"/>
    </row>
    <row r="66" spans="1:89" s="4" customFormat="1" x14ac:dyDescent="0.25">
      <c r="A66" s="5"/>
      <c r="D66" s="5"/>
      <c r="E66" s="5"/>
      <c r="F66" s="21"/>
      <c r="G66" s="5"/>
      <c r="H66" s="5"/>
      <c r="I66" s="5"/>
      <c r="J66" s="5"/>
      <c r="K66" s="5"/>
      <c r="L66" s="199"/>
      <c r="M66" s="199"/>
      <c r="N66" s="199"/>
      <c r="O66" s="64"/>
      <c r="P66" s="64"/>
      <c r="Q66" s="64"/>
      <c r="R66" s="64"/>
      <c r="S66" s="199"/>
      <c r="T66" s="199"/>
      <c r="U66" s="64"/>
      <c r="V66" s="199"/>
      <c r="W66" s="5"/>
      <c r="X66" s="5"/>
      <c r="Y66" s="5"/>
      <c r="Z66" s="422"/>
      <c r="AA66" s="422"/>
      <c r="CK66" s="5"/>
    </row>
    <row r="67" spans="1:89" s="4" customFormat="1" x14ac:dyDescent="0.25">
      <c r="A67" s="5"/>
      <c r="D67" s="5"/>
      <c r="E67" s="5"/>
      <c r="F67" s="21"/>
      <c r="G67" s="5"/>
      <c r="H67" s="5"/>
      <c r="I67" s="5"/>
      <c r="J67" s="5"/>
      <c r="K67" s="5"/>
      <c r="L67" s="199"/>
      <c r="M67" s="199"/>
      <c r="N67" s="199"/>
      <c r="O67" s="64"/>
      <c r="P67" s="64"/>
      <c r="Q67" s="64"/>
      <c r="R67" s="64"/>
      <c r="S67" s="199"/>
      <c r="T67" s="199"/>
      <c r="U67" s="64"/>
      <c r="V67" s="199"/>
      <c r="W67" s="5"/>
      <c r="X67" s="5"/>
      <c r="Y67" s="5"/>
      <c r="Z67" s="422"/>
      <c r="AA67" s="422"/>
      <c r="CK67" s="5"/>
    </row>
    <row r="68" spans="1:89" s="4" customFormat="1" x14ac:dyDescent="0.25">
      <c r="A68" s="5"/>
      <c r="D68" s="5"/>
      <c r="E68" s="5"/>
      <c r="F68" s="21"/>
      <c r="G68" s="5"/>
      <c r="H68" s="5"/>
      <c r="I68" s="5"/>
      <c r="J68" s="5"/>
      <c r="K68" s="5"/>
      <c r="L68" s="199"/>
      <c r="M68" s="199"/>
      <c r="N68" s="199"/>
      <c r="O68" s="64"/>
      <c r="P68" s="64"/>
      <c r="Q68" s="64"/>
      <c r="R68" s="64"/>
      <c r="S68" s="199"/>
      <c r="T68" s="199"/>
      <c r="U68" s="64"/>
      <c r="V68" s="199"/>
      <c r="W68" s="5"/>
      <c r="X68" s="5"/>
      <c r="Y68" s="5"/>
      <c r="Z68" s="422"/>
      <c r="AA68" s="422"/>
      <c r="CK68" s="5"/>
    </row>
    <row r="69" spans="1:89" s="4" customFormat="1" x14ac:dyDescent="0.25">
      <c r="A69" s="5"/>
      <c r="D69" s="5"/>
      <c r="E69" s="5"/>
      <c r="F69" s="21"/>
      <c r="G69" s="5"/>
      <c r="H69" s="5"/>
      <c r="I69" s="5"/>
      <c r="J69" s="5"/>
      <c r="K69" s="5"/>
      <c r="L69" s="199"/>
      <c r="M69" s="199"/>
      <c r="N69" s="199"/>
      <c r="O69" s="64"/>
      <c r="P69" s="64"/>
      <c r="Q69" s="64"/>
      <c r="R69" s="64"/>
      <c r="S69" s="199"/>
      <c r="T69" s="199"/>
      <c r="U69" s="64"/>
      <c r="V69" s="199"/>
      <c r="W69" s="5"/>
      <c r="X69" s="5"/>
      <c r="Y69" s="5"/>
      <c r="Z69" s="422"/>
      <c r="AA69" s="422"/>
      <c r="CK69" s="5"/>
    </row>
  </sheetData>
  <sheetProtection insertRows="0" deleteRows="0"/>
  <protectedRanges>
    <protectedRange sqref="P6:T31 G6:J24 G25:H31 J25:J31 I26:I44 K6:K49" name="ช่วง1_2_1"/>
    <protectedRange sqref="H32 H34 H36 H38 H40 H42 H45 H48" name="ช่วง1_5"/>
    <protectedRange sqref="R32:R47 J32:J44 I45:J49" name="ช่วง1_6_1"/>
    <protectedRange sqref="G32:G49" name="ช่วง1_5_2"/>
    <protectedRange sqref="G5:K5 I25 P5:T5" name="ช่วง1_2_1_2_1"/>
    <protectedRange sqref="H33 H35 H37 H39 H41 H43:H44 H46:H47 H49" name="ช่วง1_5_2_1"/>
    <protectedRange sqref="K4 T4" name="ช่วง1_2_1_1_1_1_1_1"/>
    <protectedRange sqref="G4:J4 P4:S4 M4:N4" name="ช่วง1_5_1_1_1_1_1"/>
  </protectedRanges>
  <mergeCells count="60">
    <mergeCell ref="AA2:AA4"/>
    <mergeCell ref="A1:AB1"/>
    <mergeCell ref="C2:F2"/>
    <mergeCell ref="E39:F39"/>
    <mergeCell ref="E40:F40"/>
    <mergeCell ref="E41:F41"/>
    <mergeCell ref="E42:F42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7:F7"/>
    <mergeCell ref="D3:E3"/>
    <mergeCell ref="D4:E4"/>
    <mergeCell ref="E43:F43"/>
    <mergeCell ref="E34:F34"/>
    <mergeCell ref="E35:F35"/>
    <mergeCell ref="E36:F36"/>
    <mergeCell ref="E37:F37"/>
    <mergeCell ref="E38:F38"/>
    <mergeCell ref="E26:F26"/>
    <mergeCell ref="E27:F27"/>
    <mergeCell ref="E28:F28"/>
    <mergeCell ref="E29:F29"/>
    <mergeCell ref="E5:F5"/>
    <mergeCell ref="E6:F6"/>
    <mergeCell ref="E12:F12"/>
    <mergeCell ref="E13:F13"/>
    <mergeCell ref="AB2:AB4"/>
    <mergeCell ref="M2:O2"/>
    <mergeCell ref="P2:U2"/>
    <mergeCell ref="V2:V3"/>
    <mergeCell ref="W2:Y2"/>
    <mergeCell ref="Z2:Z3"/>
    <mergeCell ref="E14:F14"/>
    <mergeCell ref="E8:F8"/>
    <mergeCell ref="E9:F9"/>
    <mergeCell ref="E10:F10"/>
    <mergeCell ref="E11:F11"/>
    <mergeCell ref="G2:L2"/>
    <mergeCell ref="B53:C53"/>
    <mergeCell ref="F53:G53"/>
    <mergeCell ref="H53:I53"/>
    <mergeCell ref="E45:F45"/>
    <mergeCell ref="E46:F46"/>
    <mergeCell ref="E47:F47"/>
    <mergeCell ref="E48:F48"/>
    <mergeCell ref="E49:F49"/>
    <mergeCell ref="E30:F30"/>
    <mergeCell ref="E31:F31"/>
    <mergeCell ref="E32:F32"/>
    <mergeCell ref="E33:F33"/>
    <mergeCell ref="E44:F44"/>
    <mergeCell ref="E15:F15"/>
  </mergeCells>
  <conditionalFormatting sqref="Z6:Z49">
    <cfRule type="cellIs" dxfId="8" priority="23" operator="lessThan">
      <formula>50</formula>
    </cfRule>
  </conditionalFormatting>
  <conditionalFormatting sqref="Z5">
    <cfRule type="cellIs" dxfId="7" priority="20" operator="lessThan">
      <formula>50</formula>
    </cfRule>
  </conditionalFormatting>
  <conditionalFormatting sqref="H5:J47">
    <cfRule type="cellIs" dxfId="6" priority="15" operator="lessThan">
      <formula>3</formula>
    </cfRule>
  </conditionalFormatting>
  <conditionalFormatting sqref="W5:W47">
    <cfRule type="cellIs" dxfId="4" priority="13" operator="lessThan">
      <formula>18</formula>
    </cfRule>
  </conditionalFormatting>
  <conditionalFormatting sqref="AA5:AA49">
    <cfRule type="cellIs" dxfId="3" priority="2" operator="lessThan">
      <formula>$AC$1</formula>
    </cfRule>
    <cfRule type="cellIs" dxfId="2" priority="3" operator="lessThan">
      <formula>1</formula>
    </cfRule>
    <cfRule type="cellIs" dxfId="1" priority="4" operator="equal">
      <formula>0</formula>
    </cfRule>
  </conditionalFormatting>
  <conditionalFormatting sqref="M5:O47 R5:T47">
    <cfRule type="cellIs" dxfId="0" priority="1" operator="lessThan">
      <formula>3</formula>
    </cfRule>
  </conditionalFormatting>
  <printOptions horizontalCentered="1"/>
  <pageMargins left="0.49212598425196852" right="0.39370078740157483" top="0.59055118110236227" bottom="0.19685039370078741" header="0.31496062992125984" footer="0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85FC-143D-4A5A-8FF7-B6F83300C1EE}">
  <sheetPr codeName="Sheet12">
    <pageSetUpPr autoPageBreaks="0"/>
  </sheetPr>
  <dimension ref="A1:OQ69"/>
  <sheetViews>
    <sheetView showGridLines="0" view="pageBreakPreview" zoomScaleNormal="160" zoomScaleSheetLayoutView="100" zoomScalePageLayoutView="90" workbookViewId="0">
      <selection activeCell="T26" sqref="T26"/>
    </sheetView>
  </sheetViews>
  <sheetFormatPr defaultColWidth="8" defaultRowHeight="15.6" x14ac:dyDescent="0.25"/>
  <cols>
    <col min="1" max="1" width="4" style="5" customWidth="1"/>
    <col min="2" max="2" width="7.5" style="5" customWidth="1"/>
    <col min="3" max="3" width="5.3984375" style="5" customWidth="1"/>
    <col min="4" max="4" width="9.8984375" style="5" customWidth="1"/>
    <col min="5" max="5" width="7.8984375" style="5" customWidth="1"/>
    <col min="6" max="6" width="3.5" style="21" customWidth="1"/>
    <col min="7" max="14" width="1.5" style="4" customWidth="1"/>
    <col min="15" max="15" width="2.09765625" style="4" customWidth="1"/>
    <col min="16" max="20" width="1.5" style="4" customWidth="1"/>
    <col min="21" max="21" width="2.09765625" style="4" customWidth="1"/>
    <col min="22" max="26" width="1.5" style="4" customWidth="1"/>
    <col min="27" max="27" width="2.09765625" style="4" hidden="1" customWidth="1"/>
    <col min="28" max="28" width="2.09765625" style="4" customWidth="1"/>
    <col min="29" max="29" width="16" style="4" customWidth="1"/>
    <col min="30" max="38" width="8" style="4"/>
    <col min="39" max="49" width="0" style="4" hidden="1" customWidth="1"/>
    <col min="50" max="62" width="8" style="4"/>
    <col min="63" max="407" width="8" style="199"/>
    <col min="408" max="16384" width="8" style="5"/>
  </cols>
  <sheetData>
    <row r="1" spans="1:407" ht="27" customHeight="1" x14ac:dyDescent="0.25">
      <c r="A1" s="338" t="s">
        <v>150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</row>
    <row r="2" spans="1:407" ht="27" customHeight="1" x14ac:dyDescent="0.25">
      <c r="A2" s="23" t="s">
        <v>0</v>
      </c>
      <c r="B2" s="482" t="str">
        <f>คำอธิบาย!H6</f>
        <v>ว30230</v>
      </c>
      <c r="C2" s="480" t="str">
        <f>คำอธิบาย!H7</f>
        <v>เคมี 5</v>
      </c>
      <c r="D2" s="480"/>
      <c r="E2" s="480"/>
      <c r="F2" s="481"/>
      <c r="G2" s="402" t="s">
        <v>66</v>
      </c>
      <c r="H2" s="403"/>
      <c r="I2" s="403"/>
      <c r="J2" s="403"/>
      <c r="K2" s="403"/>
      <c r="L2" s="403"/>
      <c r="M2" s="403"/>
      <c r="N2" s="306"/>
      <c r="O2" s="314" t="s">
        <v>67</v>
      </c>
      <c r="P2" s="404" t="s">
        <v>193</v>
      </c>
      <c r="Q2" s="405"/>
      <c r="R2" s="405"/>
      <c r="S2" s="405"/>
      <c r="T2" s="406"/>
      <c r="U2" s="305" t="s">
        <v>67</v>
      </c>
      <c r="V2" s="308" t="s">
        <v>71</v>
      </c>
      <c r="W2" s="309"/>
      <c r="X2" s="309"/>
      <c r="Y2" s="309"/>
      <c r="Z2" s="310"/>
      <c r="AA2" s="77"/>
      <c r="AB2" s="305" t="s">
        <v>67</v>
      </c>
      <c r="AC2" s="495" t="s">
        <v>64</v>
      </c>
    </row>
    <row r="3" spans="1:407" ht="27" customHeight="1" x14ac:dyDescent="0.25">
      <c r="A3" s="44" t="s">
        <v>149</v>
      </c>
      <c r="B3" s="479" t="str">
        <f>คำอธิบาย!T12</f>
        <v>ม.6/3</v>
      </c>
      <c r="C3" s="45" t="s">
        <v>3</v>
      </c>
      <c r="D3" s="478" t="str">
        <f>คำอธิบาย!H5</f>
        <v>ครูเอกพนธ์  กลับใจ</v>
      </c>
      <c r="E3" s="478"/>
      <c r="F3" s="490"/>
      <c r="G3" s="315" t="s">
        <v>69</v>
      </c>
      <c r="H3" s="315"/>
      <c r="I3" s="315"/>
      <c r="J3" s="315"/>
      <c r="K3" s="315"/>
      <c r="L3" s="315"/>
      <c r="M3" s="315"/>
      <c r="N3" s="315"/>
      <c r="O3" s="314"/>
      <c r="P3" s="308" t="s">
        <v>70</v>
      </c>
      <c r="Q3" s="309"/>
      <c r="R3" s="309"/>
      <c r="S3" s="309"/>
      <c r="T3" s="310"/>
      <c r="U3" s="305"/>
      <c r="V3" s="308" t="s">
        <v>197</v>
      </c>
      <c r="W3" s="309"/>
      <c r="X3" s="309"/>
      <c r="Y3" s="309"/>
      <c r="Z3" s="310"/>
      <c r="AA3" s="77"/>
      <c r="AB3" s="305"/>
      <c r="AC3" s="141"/>
    </row>
    <row r="4" spans="1:407" s="8" customFormat="1" ht="18" customHeight="1" x14ac:dyDescent="0.25">
      <c r="A4" s="40" t="s">
        <v>6</v>
      </c>
      <c r="B4" s="42" t="s">
        <v>7</v>
      </c>
      <c r="C4" s="41" t="s">
        <v>51</v>
      </c>
      <c r="D4" s="322" t="s">
        <v>59</v>
      </c>
      <c r="E4" s="323"/>
      <c r="F4" s="324"/>
      <c r="G4" s="491">
        <v>1</v>
      </c>
      <c r="H4" s="491">
        <v>2</v>
      </c>
      <c r="I4" s="491">
        <v>3</v>
      </c>
      <c r="J4" s="491">
        <v>4</v>
      </c>
      <c r="K4" s="491">
        <v>5</v>
      </c>
      <c r="L4" s="491">
        <v>6</v>
      </c>
      <c r="M4" s="491">
        <v>7</v>
      </c>
      <c r="N4" s="491">
        <v>8</v>
      </c>
      <c r="O4" s="314"/>
      <c r="P4" s="491">
        <v>1</v>
      </c>
      <c r="Q4" s="491">
        <v>2</v>
      </c>
      <c r="R4" s="491">
        <v>3</v>
      </c>
      <c r="S4" s="491">
        <v>4</v>
      </c>
      <c r="T4" s="491">
        <v>5</v>
      </c>
      <c r="U4" s="305"/>
      <c r="V4" s="491">
        <v>1</v>
      </c>
      <c r="W4" s="491">
        <v>2</v>
      </c>
      <c r="X4" s="491">
        <v>3</v>
      </c>
      <c r="Y4" s="491">
        <v>4</v>
      </c>
      <c r="Z4" s="491">
        <v>5</v>
      </c>
      <c r="AA4" s="70"/>
      <c r="AB4" s="305"/>
      <c r="AC4" s="145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6"/>
      <c r="IU4" s="206"/>
      <c r="IV4" s="206"/>
      <c r="IW4" s="206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6"/>
      <c r="JI4" s="206"/>
      <c r="JJ4" s="206"/>
      <c r="JK4" s="206"/>
      <c r="JL4" s="206"/>
      <c r="JM4" s="206"/>
      <c r="JN4" s="206"/>
      <c r="JO4" s="206"/>
      <c r="JP4" s="206"/>
      <c r="JQ4" s="206"/>
      <c r="JR4" s="206"/>
      <c r="JS4" s="206"/>
      <c r="JT4" s="206"/>
      <c r="JU4" s="206"/>
      <c r="JV4" s="206"/>
      <c r="JW4" s="206"/>
      <c r="JX4" s="206"/>
      <c r="JY4" s="206"/>
      <c r="JZ4" s="206"/>
      <c r="KA4" s="206"/>
      <c r="KB4" s="206"/>
      <c r="KC4" s="206"/>
      <c r="KD4" s="206"/>
      <c r="KE4" s="206"/>
      <c r="KF4" s="206"/>
      <c r="KG4" s="206"/>
      <c r="KH4" s="206"/>
      <c r="KI4" s="206"/>
      <c r="KJ4" s="206"/>
      <c r="KK4" s="206"/>
      <c r="KL4" s="206"/>
      <c r="KM4" s="206"/>
      <c r="KN4" s="206"/>
      <c r="KO4" s="206"/>
      <c r="KP4" s="206"/>
      <c r="KQ4" s="206"/>
      <c r="KR4" s="206"/>
      <c r="KS4" s="206"/>
      <c r="KT4" s="206"/>
      <c r="KU4" s="206"/>
      <c r="KV4" s="206"/>
      <c r="KW4" s="206"/>
      <c r="KX4" s="206"/>
      <c r="KY4" s="206"/>
      <c r="KZ4" s="206"/>
      <c r="LA4" s="206"/>
      <c r="LB4" s="206"/>
      <c r="LC4" s="206"/>
      <c r="LD4" s="206"/>
      <c r="LE4" s="206"/>
      <c r="LF4" s="206"/>
      <c r="LG4" s="206"/>
      <c r="LH4" s="206"/>
      <c r="LI4" s="206"/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6"/>
      <c r="NT4" s="206"/>
      <c r="NU4" s="206"/>
      <c r="NV4" s="206"/>
      <c r="NW4" s="206"/>
      <c r="NX4" s="206"/>
      <c r="NY4" s="206"/>
      <c r="NZ4" s="206"/>
      <c r="OA4" s="206"/>
      <c r="OB4" s="206"/>
      <c r="OC4" s="206"/>
      <c r="OD4" s="206"/>
      <c r="OE4" s="206"/>
      <c r="OF4" s="206"/>
      <c r="OG4" s="206"/>
      <c r="OH4" s="206"/>
      <c r="OI4" s="206"/>
      <c r="OJ4" s="206"/>
      <c r="OK4" s="206"/>
      <c r="OL4" s="206"/>
      <c r="OM4" s="206"/>
      <c r="ON4" s="206"/>
      <c r="OO4" s="206"/>
      <c r="OP4" s="206"/>
      <c r="OQ4" s="206"/>
    </row>
    <row r="5" spans="1:407" s="11" customFormat="1" ht="14.4" customHeight="1" x14ac:dyDescent="0.25">
      <c r="A5" s="47">
        <v>1</v>
      </c>
      <c r="B5" s="121">
        <f>IF(คำอธิบาย!B3="","",(คำอธิบาย!B3))</f>
        <v>40572</v>
      </c>
      <c r="C5" s="122" t="str">
        <f>IF(คำอธิบาย!C3="","",(คำอธิบาย!C3))</f>
        <v>ช</v>
      </c>
      <c r="D5" s="123" t="str">
        <f>IF(คำอธิบาย!D3="","",(คำอธิบาย!D3))</f>
        <v>พลกฤต</v>
      </c>
      <c r="E5" s="328" t="str">
        <f>IF(คำอธิบาย!E3="","",(คำอธิบาย!E3))</f>
        <v>พันธุ์เล่ง</v>
      </c>
      <c r="F5" s="329"/>
      <c r="G5" s="492"/>
      <c r="H5" s="492"/>
      <c r="I5" s="492"/>
      <c r="J5" s="492"/>
      <c r="K5" s="492"/>
      <c r="L5" s="492"/>
      <c r="M5" s="492"/>
      <c r="N5" s="492"/>
      <c r="O5" s="149" t="e">
        <f>IF(C5="","",MODE(G5:N5))</f>
        <v>#N/A</v>
      </c>
      <c r="P5" s="492"/>
      <c r="Q5" s="492"/>
      <c r="R5" s="492"/>
      <c r="S5" s="492"/>
      <c r="T5" s="492"/>
      <c r="U5" s="149" t="e">
        <f>IF(C5="","",((MODE(P5:T5))))</f>
        <v>#N/A</v>
      </c>
      <c r="V5" s="492"/>
      <c r="W5" s="492"/>
      <c r="X5" s="492"/>
      <c r="Y5" s="492"/>
      <c r="Z5" s="492"/>
      <c r="AA5" s="146">
        <f>COUNTIF(V5:Z5,2)+COUNTIF(V5:Z5,3)</f>
        <v>0</v>
      </c>
      <c r="AB5" s="149" t="str">
        <f>IF(C5="","",IF(AA5&lt;3,"0",IF(AA5&lt;4,"1",IF(AA5&lt;5,"2","3"))))</f>
        <v>0</v>
      </c>
      <c r="AC5" s="141"/>
      <c r="AD5" s="4"/>
      <c r="AE5" s="4"/>
      <c r="AF5" s="4"/>
      <c r="AG5" s="4"/>
      <c r="AH5" s="4"/>
      <c r="AI5" s="4"/>
      <c r="AJ5" s="4"/>
      <c r="AK5" s="4"/>
      <c r="AL5" s="4"/>
      <c r="AM5" s="339" t="s">
        <v>164</v>
      </c>
      <c r="AN5" s="340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199"/>
      <c r="IW5" s="199"/>
      <c r="IX5" s="199"/>
      <c r="IY5" s="199"/>
      <c r="IZ5" s="199"/>
      <c r="JA5" s="199"/>
      <c r="JB5" s="199"/>
      <c r="JC5" s="199"/>
      <c r="JD5" s="199"/>
      <c r="JE5" s="199"/>
      <c r="JF5" s="199"/>
      <c r="JG5" s="199"/>
      <c r="JH5" s="199"/>
      <c r="JI5" s="199"/>
      <c r="JJ5" s="199"/>
      <c r="JK5" s="199"/>
      <c r="JL5" s="199"/>
      <c r="JM5" s="199"/>
      <c r="JN5" s="199"/>
      <c r="JO5" s="199"/>
      <c r="JP5" s="199"/>
      <c r="JQ5" s="199"/>
      <c r="JR5" s="199"/>
      <c r="JS5" s="199"/>
      <c r="JT5" s="199"/>
      <c r="JU5" s="199"/>
      <c r="JV5" s="199"/>
      <c r="JW5" s="199"/>
      <c r="JX5" s="199"/>
      <c r="JY5" s="199"/>
      <c r="JZ5" s="199"/>
      <c r="KA5" s="199"/>
      <c r="KB5" s="199"/>
      <c r="KC5" s="199"/>
      <c r="KD5" s="199"/>
      <c r="KE5" s="199"/>
      <c r="KF5" s="199"/>
      <c r="KG5" s="199"/>
      <c r="KH5" s="199"/>
      <c r="KI5" s="199"/>
      <c r="KJ5" s="199"/>
      <c r="KK5" s="199"/>
      <c r="KL5" s="199"/>
      <c r="KM5" s="199"/>
      <c r="KN5" s="199"/>
      <c r="KO5" s="199"/>
      <c r="KP5" s="199"/>
      <c r="KQ5" s="199"/>
      <c r="KR5" s="199"/>
      <c r="KS5" s="199"/>
      <c r="KT5" s="199"/>
      <c r="KU5" s="199"/>
      <c r="KV5" s="199"/>
      <c r="KW5" s="199"/>
      <c r="KX5" s="199"/>
      <c r="KY5" s="199"/>
      <c r="KZ5" s="199"/>
      <c r="LA5" s="199"/>
      <c r="LB5" s="199"/>
      <c r="LC5" s="199"/>
      <c r="LD5" s="199"/>
      <c r="LE5" s="199"/>
      <c r="LF5" s="199"/>
      <c r="LG5" s="199"/>
      <c r="LH5" s="199"/>
      <c r="LI5" s="199"/>
      <c r="LJ5" s="199"/>
      <c r="LK5" s="199"/>
      <c r="LL5" s="199"/>
      <c r="LM5" s="199"/>
      <c r="LN5" s="199"/>
      <c r="LO5" s="199"/>
      <c r="LP5" s="199"/>
      <c r="LQ5" s="199"/>
      <c r="LR5" s="199"/>
      <c r="LS5" s="199"/>
      <c r="LT5" s="199"/>
      <c r="LU5" s="199"/>
      <c r="LV5" s="199"/>
      <c r="LW5" s="199"/>
      <c r="LX5" s="199"/>
      <c r="LY5" s="199"/>
      <c r="LZ5" s="199"/>
      <c r="MA5" s="199"/>
      <c r="MB5" s="199"/>
      <c r="MC5" s="199"/>
      <c r="MD5" s="199"/>
      <c r="ME5" s="199"/>
      <c r="MF5" s="199"/>
      <c r="MG5" s="199"/>
      <c r="MH5" s="199"/>
      <c r="MI5" s="199"/>
      <c r="MJ5" s="199"/>
      <c r="MK5" s="199"/>
      <c r="ML5" s="199"/>
      <c r="MM5" s="199"/>
      <c r="MN5" s="199"/>
      <c r="MO5" s="199"/>
      <c r="MP5" s="199"/>
      <c r="MQ5" s="199"/>
      <c r="MR5" s="199"/>
      <c r="MS5" s="199"/>
      <c r="MT5" s="199"/>
      <c r="MU5" s="199"/>
      <c r="MV5" s="199"/>
      <c r="MW5" s="199"/>
      <c r="MX5" s="199"/>
      <c r="MY5" s="199"/>
      <c r="MZ5" s="199"/>
      <c r="NA5" s="199"/>
      <c r="NB5" s="199"/>
      <c r="NC5" s="199"/>
      <c r="ND5" s="199"/>
      <c r="NE5" s="199"/>
      <c r="NF5" s="199"/>
      <c r="NG5" s="199"/>
      <c r="NH5" s="199"/>
      <c r="NI5" s="199"/>
      <c r="NJ5" s="199"/>
      <c r="NK5" s="199"/>
      <c r="NL5" s="199"/>
      <c r="NM5" s="199"/>
      <c r="NN5" s="199"/>
      <c r="NO5" s="199"/>
      <c r="NP5" s="199"/>
      <c r="NQ5" s="199"/>
      <c r="NR5" s="199"/>
      <c r="NS5" s="199"/>
      <c r="NT5" s="199"/>
      <c r="NU5" s="199"/>
      <c r="NV5" s="199"/>
      <c r="NW5" s="199"/>
      <c r="NX5" s="199"/>
      <c r="NY5" s="199"/>
      <c r="NZ5" s="199"/>
      <c r="OA5" s="199"/>
      <c r="OB5" s="199"/>
      <c r="OC5" s="199"/>
      <c r="OD5" s="199"/>
      <c r="OE5" s="199"/>
      <c r="OF5" s="199"/>
      <c r="OG5" s="199"/>
      <c r="OH5" s="199"/>
      <c r="OI5" s="199"/>
      <c r="OJ5" s="199"/>
      <c r="OK5" s="199"/>
      <c r="OL5" s="199"/>
      <c r="OM5" s="199"/>
      <c r="ON5" s="199"/>
      <c r="OO5" s="199"/>
      <c r="OP5" s="199"/>
      <c r="OQ5" s="199"/>
    </row>
    <row r="6" spans="1:407" s="11" customFormat="1" ht="14.4" customHeight="1" x14ac:dyDescent="0.25">
      <c r="A6" s="31">
        <v>2</v>
      </c>
      <c r="B6" s="124">
        <f>IF(คำอธิบาย!B4="","",(คำอธิบาย!B4))</f>
        <v>40603</v>
      </c>
      <c r="C6" s="125" t="str">
        <f>IF(คำอธิบาย!C4="","",(คำอธิบาย!C4))</f>
        <v>ช</v>
      </c>
      <c r="D6" s="126" t="str">
        <f>IF(คำอธิบาย!D4="","",(คำอธิบาย!D4))</f>
        <v>ชัยสิทธิ์</v>
      </c>
      <c r="E6" s="318" t="str">
        <f>IF(คำอธิบาย!E4="","",(คำอธิบาย!E4))</f>
        <v>ปลื้มสุทธิ์</v>
      </c>
      <c r="F6" s="319"/>
      <c r="G6" s="493"/>
      <c r="H6" s="493"/>
      <c r="I6" s="493"/>
      <c r="J6" s="493"/>
      <c r="K6" s="493"/>
      <c r="L6" s="493"/>
      <c r="M6" s="493"/>
      <c r="N6" s="493"/>
      <c r="O6" s="150" t="e">
        <f t="shared" ref="O6:O49" si="0">IF(C6="","",MODE(G6:N6))</f>
        <v>#N/A</v>
      </c>
      <c r="P6" s="493"/>
      <c r="Q6" s="493"/>
      <c r="R6" s="493"/>
      <c r="S6" s="493"/>
      <c r="T6" s="493"/>
      <c r="U6" s="150" t="e">
        <f t="shared" ref="U6:U49" si="1">IF(C6="","",((MODE(P6:T6))))</f>
        <v>#N/A</v>
      </c>
      <c r="V6" s="493"/>
      <c r="W6" s="493"/>
      <c r="X6" s="493"/>
      <c r="Y6" s="493"/>
      <c r="Z6" s="493"/>
      <c r="AA6" s="147">
        <f t="shared" ref="AA6:AA49" si="2">COUNTIF(V6:Z6,2)+COUNTIF(V6:Z6,3)</f>
        <v>0</v>
      </c>
      <c r="AB6" s="150" t="str">
        <f t="shared" ref="AB6:AB49" si="3">IF(C6="","",IF(AA6&lt;3,"0",IF(AA6&lt;4,"1",IF(AA6&lt;5,"2","3"))))</f>
        <v>0</v>
      </c>
      <c r="AC6" s="141"/>
      <c r="AD6" s="4"/>
      <c r="AE6" s="4"/>
      <c r="AF6" s="4"/>
      <c r="AG6" s="4"/>
      <c r="AH6" s="4"/>
      <c r="AI6" s="4"/>
      <c r="AJ6" s="4"/>
      <c r="AK6" s="4"/>
      <c r="AL6" s="4"/>
      <c r="AM6" s="193">
        <v>3</v>
      </c>
      <c r="AN6" s="194">
        <f>COUNTIF($O$5:$O$49,AM6)</f>
        <v>0</v>
      </c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  <c r="IV6" s="199"/>
      <c r="IW6" s="199"/>
      <c r="IX6" s="199"/>
      <c r="IY6" s="199"/>
      <c r="IZ6" s="199"/>
      <c r="JA6" s="199"/>
      <c r="JB6" s="199"/>
      <c r="JC6" s="199"/>
      <c r="JD6" s="199"/>
      <c r="JE6" s="199"/>
      <c r="JF6" s="199"/>
      <c r="JG6" s="199"/>
      <c r="JH6" s="199"/>
      <c r="JI6" s="199"/>
      <c r="JJ6" s="199"/>
      <c r="JK6" s="199"/>
      <c r="JL6" s="199"/>
      <c r="JM6" s="199"/>
      <c r="JN6" s="199"/>
      <c r="JO6" s="199"/>
      <c r="JP6" s="199"/>
      <c r="JQ6" s="199"/>
      <c r="JR6" s="199"/>
      <c r="JS6" s="199"/>
      <c r="JT6" s="199"/>
      <c r="JU6" s="199"/>
      <c r="JV6" s="199"/>
      <c r="JW6" s="199"/>
      <c r="JX6" s="199"/>
      <c r="JY6" s="199"/>
      <c r="JZ6" s="199"/>
      <c r="KA6" s="199"/>
      <c r="KB6" s="199"/>
      <c r="KC6" s="199"/>
      <c r="KD6" s="199"/>
      <c r="KE6" s="199"/>
      <c r="KF6" s="199"/>
      <c r="KG6" s="199"/>
      <c r="KH6" s="199"/>
      <c r="KI6" s="199"/>
      <c r="KJ6" s="199"/>
      <c r="KK6" s="199"/>
      <c r="KL6" s="199"/>
      <c r="KM6" s="199"/>
      <c r="KN6" s="199"/>
      <c r="KO6" s="199"/>
      <c r="KP6" s="199"/>
      <c r="KQ6" s="199"/>
      <c r="KR6" s="199"/>
      <c r="KS6" s="199"/>
      <c r="KT6" s="199"/>
      <c r="KU6" s="199"/>
      <c r="KV6" s="199"/>
      <c r="KW6" s="199"/>
      <c r="KX6" s="199"/>
      <c r="KY6" s="199"/>
      <c r="KZ6" s="199"/>
      <c r="LA6" s="199"/>
      <c r="LB6" s="199"/>
      <c r="LC6" s="199"/>
      <c r="LD6" s="199"/>
      <c r="LE6" s="199"/>
      <c r="LF6" s="199"/>
      <c r="LG6" s="199"/>
      <c r="LH6" s="199"/>
      <c r="LI6" s="199"/>
      <c r="LJ6" s="199"/>
      <c r="LK6" s="199"/>
      <c r="LL6" s="199"/>
      <c r="LM6" s="199"/>
      <c r="LN6" s="199"/>
      <c r="LO6" s="199"/>
      <c r="LP6" s="199"/>
      <c r="LQ6" s="199"/>
      <c r="LR6" s="199"/>
      <c r="LS6" s="199"/>
      <c r="LT6" s="199"/>
      <c r="LU6" s="199"/>
      <c r="LV6" s="199"/>
      <c r="LW6" s="199"/>
      <c r="LX6" s="199"/>
      <c r="LY6" s="199"/>
      <c r="LZ6" s="199"/>
      <c r="MA6" s="199"/>
      <c r="MB6" s="199"/>
      <c r="MC6" s="199"/>
      <c r="MD6" s="199"/>
      <c r="ME6" s="199"/>
      <c r="MF6" s="199"/>
      <c r="MG6" s="199"/>
      <c r="MH6" s="199"/>
      <c r="MI6" s="199"/>
      <c r="MJ6" s="199"/>
      <c r="MK6" s="199"/>
      <c r="ML6" s="199"/>
      <c r="MM6" s="199"/>
      <c r="MN6" s="199"/>
      <c r="MO6" s="199"/>
      <c r="MP6" s="199"/>
      <c r="MQ6" s="199"/>
      <c r="MR6" s="199"/>
      <c r="MS6" s="199"/>
      <c r="MT6" s="199"/>
      <c r="MU6" s="199"/>
      <c r="MV6" s="199"/>
      <c r="MW6" s="199"/>
      <c r="MX6" s="199"/>
      <c r="MY6" s="199"/>
      <c r="MZ6" s="199"/>
      <c r="NA6" s="199"/>
      <c r="NB6" s="199"/>
      <c r="NC6" s="199"/>
      <c r="ND6" s="199"/>
      <c r="NE6" s="199"/>
      <c r="NF6" s="199"/>
      <c r="NG6" s="199"/>
      <c r="NH6" s="199"/>
      <c r="NI6" s="199"/>
      <c r="NJ6" s="199"/>
      <c r="NK6" s="199"/>
      <c r="NL6" s="199"/>
      <c r="NM6" s="199"/>
      <c r="NN6" s="199"/>
      <c r="NO6" s="199"/>
      <c r="NP6" s="199"/>
      <c r="NQ6" s="199"/>
      <c r="NR6" s="199"/>
      <c r="NS6" s="199"/>
      <c r="NT6" s="199"/>
      <c r="NU6" s="199"/>
      <c r="NV6" s="199"/>
      <c r="NW6" s="199"/>
      <c r="NX6" s="199"/>
      <c r="NY6" s="199"/>
      <c r="NZ6" s="199"/>
      <c r="OA6" s="199"/>
      <c r="OB6" s="199"/>
      <c r="OC6" s="199"/>
      <c r="OD6" s="199"/>
      <c r="OE6" s="199"/>
      <c r="OF6" s="199"/>
      <c r="OG6" s="199"/>
      <c r="OH6" s="199"/>
      <c r="OI6" s="199"/>
      <c r="OJ6" s="199"/>
      <c r="OK6" s="199"/>
      <c r="OL6" s="199"/>
      <c r="OM6" s="199"/>
      <c r="ON6" s="199"/>
      <c r="OO6" s="199"/>
      <c r="OP6" s="199"/>
      <c r="OQ6" s="199"/>
    </row>
    <row r="7" spans="1:407" s="11" customFormat="1" ht="14.4" customHeight="1" x14ac:dyDescent="0.25">
      <c r="A7" s="31">
        <v>3</v>
      </c>
      <c r="B7" s="124">
        <f>IF(คำอธิบาย!B5="","",(คำอธิบาย!B5))</f>
        <v>40609</v>
      </c>
      <c r="C7" s="125" t="str">
        <f>IF(คำอธิบาย!C5="","",(คำอธิบาย!C5))</f>
        <v>ช</v>
      </c>
      <c r="D7" s="126" t="str">
        <f>IF(คำอธิบาย!D5="","",(คำอธิบาย!D5))</f>
        <v>สิรวิชญ์</v>
      </c>
      <c r="E7" s="318" t="str">
        <f>IF(คำอธิบาย!E5="","",(คำอธิบาย!E5))</f>
        <v>พัฒน์ศรีทอง</v>
      </c>
      <c r="F7" s="319"/>
      <c r="G7" s="493"/>
      <c r="H7" s="493"/>
      <c r="I7" s="493"/>
      <c r="J7" s="493"/>
      <c r="K7" s="493"/>
      <c r="L7" s="493"/>
      <c r="M7" s="493"/>
      <c r="N7" s="493"/>
      <c r="O7" s="150" t="e">
        <f t="shared" si="0"/>
        <v>#N/A</v>
      </c>
      <c r="P7" s="493"/>
      <c r="Q7" s="493"/>
      <c r="R7" s="493"/>
      <c r="S7" s="493"/>
      <c r="T7" s="493"/>
      <c r="U7" s="150" t="e">
        <f t="shared" si="1"/>
        <v>#N/A</v>
      </c>
      <c r="V7" s="493"/>
      <c r="W7" s="493"/>
      <c r="X7" s="493"/>
      <c r="Y7" s="493"/>
      <c r="Z7" s="493"/>
      <c r="AA7" s="147">
        <f t="shared" si="2"/>
        <v>0</v>
      </c>
      <c r="AB7" s="150" t="str">
        <f t="shared" si="3"/>
        <v>0</v>
      </c>
      <c r="AC7" s="141"/>
      <c r="AD7" s="4"/>
      <c r="AE7" s="4"/>
      <c r="AF7" s="4"/>
      <c r="AG7" s="4"/>
      <c r="AH7" s="4"/>
      <c r="AI7" s="4"/>
      <c r="AJ7" s="4"/>
      <c r="AK7" s="4"/>
      <c r="AL7" s="4"/>
      <c r="AM7" s="193">
        <v>2</v>
      </c>
      <c r="AN7" s="194">
        <f t="shared" ref="AN7:AN9" si="4">COUNTIF($O$5:$O$49,AM7)</f>
        <v>0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199"/>
      <c r="IW7" s="199"/>
      <c r="IX7" s="199"/>
      <c r="IY7" s="199"/>
      <c r="IZ7" s="199"/>
      <c r="JA7" s="199"/>
      <c r="JB7" s="199"/>
      <c r="JC7" s="199"/>
      <c r="JD7" s="199"/>
      <c r="JE7" s="199"/>
      <c r="JF7" s="199"/>
      <c r="JG7" s="199"/>
      <c r="JH7" s="199"/>
      <c r="JI7" s="199"/>
      <c r="JJ7" s="199"/>
      <c r="JK7" s="199"/>
      <c r="JL7" s="199"/>
      <c r="JM7" s="199"/>
      <c r="JN7" s="199"/>
      <c r="JO7" s="199"/>
      <c r="JP7" s="199"/>
      <c r="JQ7" s="199"/>
      <c r="JR7" s="199"/>
      <c r="JS7" s="199"/>
      <c r="JT7" s="199"/>
      <c r="JU7" s="199"/>
      <c r="JV7" s="199"/>
      <c r="JW7" s="199"/>
      <c r="JX7" s="199"/>
      <c r="JY7" s="199"/>
      <c r="JZ7" s="199"/>
      <c r="KA7" s="199"/>
      <c r="KB7" s="199"/>
      <c r="KC7" s="199"/>
      <c r="KD7" s="199"/>
      <c r="KE7" s="199"/>
      <c r="KF7" s="199"/>
      <c r="KG7" s="199"/>
      <c r="KH7" s="199"/>
      <c r="KI7" s="199"/>
      <c r="KJ7" s="199"/>
      <c r="KK7" s="199"/>
      <c r="KL7" s="199"/>
      <c r="KM7" s="199"/>
      <c r="KN7" s="199"/>
      <c r="KO7" s="199"/>
      <c r="KP7" s="199"/>
      <c r="KQ7" s="199"/>
      <c r="KR7" s="199"/>
      <c r="KS7" s="199"/>
      <c r="KT7" s="199"/>
      <c r="KU7" s="199"/>
      <c r="KV7" s="199"/>
      <c r="KW7" s="199"/>
      <c r="KX7" s="199"/>
      <c r="KY7" s="199"/>
      <c r="KZ7" s="199"/>
      <c r="LA7" s="199"/>
      <c r="LB7" s="199"/>
      <c r="LC7" s="199"/>
      <c r="LD7" s="199"/>
      <c r="LE7" s="199"/>
      <c r="LF7" s="199"/>
      <c r="LG7" s="199"/>
      <c r="LH7" s="199"/>
      <c r="LI7" s="199"/>
      <c r="LJ7" s="199"/>
      <c r="LK7" s="199"/>
      <c r="LL7" s="199"/>
      <c r="LM7" s="199"/>
      <c r="LN7" s="199"/>
      <c r="LO7" s="199"/>
      <c r="LP7" s="199"/>
      <c r="LQ7" s="199"/>
      <c r="LR7" s="199"/>
      <c r="LS7" s="199"/>
      <c r="LT7" s="199"/>
      <c r="LU7" s="199"/>
      <c r="LV7" s="199"/>
      <c r="LW7" s="199"/>
      <c r="LX7" s="199"/>
      <c r="LY7" s="199"/>
      <c r="LZ7" s="199"/>
      <c r="MA7" s="199"/>
      <c r="MB7" s="199"/>
      <c r="MC7" s="199"/>
      <c r="MD7" s="199"/>
      <c r="ME7" s="199"/>
      <c r="MF7" s="199"/>
      <c r="MG7" s="199"/>
      <c r="MH7" s="199"/>
      <c r="MI7" s="199"/>
      <c r="MJ7" s="199"/>
      <c r="MK7" s="199"/>
      <c r="ML7" s="199"/>
      <c r="MM7" s="199"/>
      <c r="MN7" s="199"/>
      <c r="MO7" s="199"/>
      <c r="MP7" s="199"/>
      <c r="MQ7" s="199"/>
      <c r="MR7" s="199"/>
      <c r="MS7" s="199"/>
      <c r="MT7" s="199"/>
      <c r="MU7" s="199"/>
      <c r="MV7" s="199"/>
      <c r="MW7" s="199"/>
      <c r="MX7" s="199"/>
      <c r="MY7" s="199"/>
      <c r="MZ7" s="199"/>
      <c r="NA7" s="199"/>
      <c r="NB7" s="199"/>
      <c r="NC7" s="199"/>
      <c r="ND7" s="199"/>
      <c r="NE7" s="199"/>
      <c r="NF7" s="199"/>
      <c r="NG7" s="199"/>
      <c r="NH7" s="199"/>
      <c r="NI7" s="199"/>
      <c r="NJ7" s="199"/>
      <c r="NK7" s="199"/>
      <c r="NL7" s="199"/>
      <c r="NM7" s="199"/>
      <c r="NN7" s="199"/>
      <c r="NO7" s="199"/>
      <c r="NP7" s="199"/>
      <c r="NQ7" s="199"/>
      <c r="NR7" s="199"/>
      <c r="NS7" s="199"/>
      <c r="NT7" s="199"/>
      <c r="NU7" s="199"/>
      <c r="NV7" s="199"/>
      <c r="NW7" s="199"/>
      <c r="NX7" s="199"/>
      <c r="NY7" s="199"/>
      <c r="NZ7" s="199"/>
      <c r="OA7" s="199"/>
      <c r="OB7" s="199"/>
      <c r="OC7" s="199"/>
      <c r="OD7" s="199"/>
      <c r="OE7" s="199"/>
      <c r="OF7" s="199"/>
      <c r="OG7" s="199"/>
      <c r="OH7" s="199"/>
      <c r="OI7" s="199"/>
      <c r="OJ7" s="199"/>
      <c r="OK7" s="199"/>
      <c r="OL7" s="199"/>
      <c r="OM7" s="199"/>
      <c r="ON7" s="199"/>
      <c r="OO7" s="199"/>
      <c r="OP7" s="199"/>
      <c r="OQ7" s="199"/>
    </row>
    <row r="8" spans="1:407" s="11" customFormat="1" ht="14.4" customHeight="1" x14ac:dyDescent="0.25">
      <c r="A8" s="31">
        <v>4</v>
      </c>
      <c r="B8" s="124">
        <f>IF(คำอธิบาย!B6="","",(คำอธิบาย!B6))</f>
        <v>40645</v>
      </c>
      <c r="C8" s="125" t="str">
        <f>IF(คำอธิบาย!C6="","",(คำอธิบาย!C6))</f>
        <v>ช</v>
      </c>
      <c r="D8" s="126" t="str">
        <f>IF(คำอธิบาย!D6="","",(คำอธิบาย!D6))</f>
        <v>ณภัทร</v>
      </c>
      <c r="E8" s="318" t="str">
        <f>IF(คำอธิบาย!E6="","",(คำอธิบาย!E6))</f>
        <v>อุไรโรจน์</v>
      </c>
      <c r="F8" s="319"/>
      <c r="G8" s="493"/>
      <c r="H8" s="493"/>
      <c r="I8" s="493"/>
      <c r="J8" s="493"/>
      <c r="K8" s="493"/>
      <c r="L8" s="493"/>
      <c r="M8" s="493"/>
      <c r="N8" s="493"/>
      <c r="O8" s="150" t="e">
        <f t="shared" si="0"/>
        <v>#N/A</v>
      </c>
      <c r="P8" s="493"/>
      <c r="Q8" s="493"/>
      <c r="R8" s="493"/>
      <c r="S8" s="493"/>
      <c r="T8" s="493"/>
      <c r="U8" s="150" t="e">
        <f t="shared" si="1"/>
        <v>#N/A</v>
      </c>
      <c r="V8" s="493"/>
      <c r="W8" s="493"/>
      <c r="X8" s="493"/>
      <c r="Y8" s="493"/>
      <c r="Z8" s="493"/>
      <c r="AA8" s="147">
        <f t="shared" si="2"/>
        <v>0</v>
      </c>
      <c r="AB8" s="150" t="str">
        <f t="shared" si="3"/>
        <v>0</v>
      </c>
      <c r="AC8" s="141"/>
      <c r="AD8" s="4"/>
      <c r="AE8" s="4"/>
      <c r="AF8" s="4"/>
      <c r="AG8" s="4"/>
      <c r="AH8" s="4"/>
      <c r="AI8" s="4"/>
      <c r="AJ8" s="4"/>
      <c r="AK8" s="4"/>
      <c r="AL8" s="4"/>
      <c r="AM8" s="193">
        <v>1</v>
      </c>
      <c r="AN8" s="194">
        <f t="shared" si="4"/>
        <v>0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  <c r="IW8" s="199"/>
      <c r="IX8" s="199"/>
      <c r="IY8" s="199"/>
      <c r="IZ8" s="199"/>
      <c r="JA8" s="199"/>
      <c r="JB8" s="199"/>
      <c r="JC8" s="199"/>
      <c r="JD8" s="199"/>
      <c r="JE8" s="199"/>
      <c r="JF8" s="199"/>
      <c r="JG8" s="199"/>
      <c r="JH8" s="199"/>
      <c r="JI8" s="199"/>
      <c r="JJ8" s="199"/>
      <c r="JK8" s="199"/>
      <c r="JL8" s="199"/>
      <c r="JM8" s="199"/>
      <c r="JN8" s="199"/>
      <c r="JO8" s="199"/>
      <c r="JP8" s="199"/>
      <c r="JQ8" s="199"/>
      <c r="JR8" s="199"/>
      <c r="JS8" s="199"/>
      <c r="JT8" s="199"/>
      <c r="JU8" s="199"/>
      <c r="JV8" s="199"/>
      <c r="JW8" s="199"/>
      <c r="JX8" s="199"/>
      <c r="JY8" s="199"/>
      <c r="JZ8" s="199"/>
      <c r="KA8" s="199"/>
      <c r="KB8" s="199"/>
      <c r="KC8" s="199"/>
      <c r="KD8" s="199"/>
      <c r="KE8" s="199"/>
      <c r="KF8" s="199"/>
      <c r="KG8" s="199"/>
      <c r="KH8" s="199"/>
      <c r="KI8" s="199"/>
      <c r="KJ8" s="199"/>
      <c r="KK8" s="199"/>
      <c r="KL8" s="199"/>
      <c r="KM8" s="199"/>
      <c r="KN8" s="199"/>
      <c r="KO8" s="199"/>
      <c r="KP8" s="199"/>
      <c r="KQ8" s="199"/>
      <c r="KR8" s="199"/>
      <c r="KS8" s="199"/>
      <c r="KT8" s="199"/>
      <c r="KU8" s="199"/>
      <c r="KV8" s="199"/>
      <c r="KW8" s="199"/>
      <c r="KX8" s="199"/>
      <c r="KY8" s="199"/>
      <c r="KZ8" s="199"/>
      <c r="LA8" s="199"/>
      <c r="LB8" s="199"/>
      <c r="LC8" s="199"/>
      <c r="LD8" s="199"/>
      <c r="LE8" s="199"/>
      <c r="LF8" s="199"/>
      <c r="LG8" s="199"/>
      <c r="LH8" s="199"/>
      <c r="LI8" s="199"/>
      <c r="LJ8" s="199"/>
      <c r="LK8" s="199"/>
      <c r="LL8" s="199"/>
      <c r="LM8" s="199"/>
      <c r="LN8" s="199"/>
      <c r="LO8" s="199"/>
      <c r="LP8" s="199"/>
      <c r="LQ8" s="199"/>
      <c r="LR8" s="199"/>
      <c r="LS8" s="199"/>
      <c r="LT8" s="199"/>
      <c r="LU8" s="199"/>
      <c r="LV8" s="199"/>
      <c r="LW8" s="199"/>
      <c r="LX8" s="199"/>
      <c r="LY8" s="199"/>
      <c r="LZ8" s="199"/>
      <c r="MA8" s="199"/>
      <c r="MB8" s="199"/>
      <c r="MC8" s="199"/>
      <c r="MD8" s="199"/>
      <c r="ME8" s="199"/>
      <c r="MF8" s="199"/>
      <c r="MG8" s="199"/>
      <c r="MH8" s="199"/>
      <c r="MI8" s="199"/>
      <c r="MJ8" s="199"/>
      <c r="MK8" s="199"/>
      <c r="ML8" s="199"/>
      <c r="MM8" s="199"/>
      <c r="MN8" s="199"/>
      <c r="MO8" s="199"/>
      <c r="MP8" s="199"/>
      <c r="MQ8" s="199"/>
      <c r="MR8" s="199"/>
      <c r="MS8" s="199"/>
      <c r="MT8" s="199"/>
      <c r="MU8" s="199"/>
      <c r="MV8" s="199"/>
      <c r="MW8" s="199"/>
      <c r="MX8" s="199"/>
      <c r="MY8" s="199"/>
      <c r="MZ8" s="199"/>
      <c r="NA8" s="199"/>
      <c r="NB8" s="199"/>
      <c r="NC8" s="199"/>
      <c r="ND8" s="199"/>
      <c r="NE8" s="199"/>
      <c r="NF8" s="199"/>
      <c r="NG8" s="199"/>
      <c r="NH8" s="199"/>
      <c r="NI8" s="199"/>
      <c r="NJ8" s="199"/>
      <c r="NK8" s="199"/>
      <c r="NL8" s="199"/>
      <c r="NM8" s="199"/>
      <c r="NN8" s="199"/>
      <c r="NO8" s="199"/>
      <c r="NP8" s="199"/>
      <c r="NQ8" s="199"/>
      <c r="NR8" s="199"/>
      <c r="NS8" s="199"/>
      <c r="NT8" s="199"/>
      <c r="NU8" s="199"/>
      <c r="NV8" s="199"/>
      <c r="NW8" s="199"/>
      <c r="NX8" s="199"/>
      <c r="NY8" s="199"/>
      <c r="NZ8" s="199"/>
      <c r="OA8" s="199"/>
      <c r="OB8" s="199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</row>
    <row r="9" spans="1:407" s="11" customFormat="1" ht="14.4" customHeight="1" x14ac:dyDescent="0.25">
      <c r="A9" s="51">
        <v>5</v>
      </c>
      <c r="B9" s="127">
        <f>IF(คำอธิบาย!B7="","",(คำอธิบาย!B7))</f>
        <v>40685</v>
      </c>
      <c r="C9" s="128" t="str">
        <f>IF(คำอธิบาย!C7="","",(คำอธิบาย!C7))</f>
        <v>ช</v>
      </c>
      <c r="D9" s="129" t="str">
        <f>IF(คำอธิบาย!D7="","",(คำอธิบาย!D7))</f>
        <v>ชัชพงค์</v>
      </c>
      <c r="E9" s="320" t="str">
        <f>IF(คำอธิบาย!E7="","",(คำอธิบาย!E7))</f>
        <v>พรประสิทธิ์</v>
      </c>
      <c r="F9" s="321"/>
      <c r="G9" s="494"/>
      <c r="H9" s="494"/>
      <c r="I9" s="494"/>
      <c r="J9" s="494"/>
      <c r="K9" s="494"/>
      <c r="L9" s="494"/>
      <c r="M9" s="494"/>
      <c r="N9" s="494"/>
      <c r="O9" s="151" t="e">
        <f t="shared" si="0"/>
        <v>#N/A</v>
      </c>
      <c r="P9" s="494"/>
      <c r="Q9" s="494"/>
      <c r="R9" s="494"/>
      <c r="S9" s="494"/>
      <c r="T9" s="494"/>
      <c r="U9" s="151" t="e">
        <f t="shared" si="1"/>
        <v>#N/A</v>
      </c>
      <c r="V9" s="494"/>
      <c r="W9" s="494"/>
      <c r="X9" s="494"/>
      <c r="Y9" s="494"/>
      <c r="Z9" s="494"/>
      <c r="AA9" s="148">
        <f t="shared" si="2"/>
        <v>0</v>
      </c>
      <c r="AB9" s="151" t="str">
        <f t="shared" si="3"/>
        <v>0</v>
      </c>
      <c r="AC9" s="141"/>
      <c r="AD9" s="4"/>
      <c r="AE9" s="4"/>
      <c r="AF9" s="4"/>
      <c r="AG9" s="4"/>
      <c r="AH9" s="4"/>
      <c r="AI9" s="4"/>
      <c r="AJ9" s="4"/>
      <c r="AK9" s="4"/>
      <c r="AL9" s="4"/>
      <c r="AM9" s="193">
        <v>0</v>
      </c>
      <c r="AN9" s="194">
        <f t="shared" si="4"/>
        <v>0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199"/>
      <c r="IW9" s="199"/>
      <c r="IX9" s="199"/>
      <c r="IY9" s="199"/>
      <c r="IZ9" s="199"/>
      <c r="JA9" s="199"/>
      <c r="JB9" s="199"/>
      <c r="JC9" s="199"/>
      <c r="JD9" s="199"/>
      <c r="JE9" s="199"/>
      <c r="JF9" s="199"/>
      <c r="JG9" s="199"/>
      <c r="JH9" s="199"/>
      <c r="JI9" s="199"/>
      <c r="JJ9" s="199"/>
      <c r="JK9" s="199"/>
      <c r="JL9" s="199"/>
      <c r="JM9" s="199"/>
      <c r="JN9" s="199"/>
      <c r="JO9" s="199"/>
      <c r="JP9" s="199"/>
      <c r="JQ9" s="199"/>
      <c r="JR9" s="199"/>
      <c r="JS9" s="199"/>
      <c r="JT9" s="199"/>
      <c r="JU9" s="199"/>
      <c r="JV9" s="199"/>
      <c r="JW9" s="199"/>
      <c r="JX9" s="199"/>
      <c r="JY9" s="199"/>
      <c r="JZ9" s="199"/>
      <c r="KA9" s="199"/>
      <c r="KB9" s="199"/>
      <c r="KC9" s="199"/>
      <c r="KD9" s="199"/>
      <c r="KE9" s="199"/>
      <c r="KF9" s="199"/>
      <c r="KG9" s="199"/>
      <c r="KH9" s="199"/>
      <c r="KI9" s="199"/>
      <c r="KJ9" s="199"/>
      <c r="KK9" s="199"/>
      <c r="KL9" s="199"/>
      <c r="KM9" s="199"/>
      <c r="KN9" s="199"/>
      <c r="KO9" s="199"/>
      <c r="KP9" s="199"/>
      <c r="KQ9" s="199"/>
      <c r="KR9" s="199"/>
      <c r="KS9" s="199"/>
      <c r="KT9" s="199"/>
      <c r="KU9" s="199"/>
      <c r="KV9" s="199"/>
      <c r="KW9" s="199"/>
      <c r="KX9" s="199"/>
      <c r="KY9" s="199"/>
      <c r="KZ9" s="199"/>
      <c r="LA9" s="199"/>
      <c r="LB9" s="199"/>
      <c r="LC9" s="199"/>
      <c r="LD9" s="199"/>
      <c r="LE9" s="199"/>
      <c r="LF9" s="199"/>
      <c r="LG9" s="199"/>
      <c r="LH9" s="199"/>
      <c r="LI9" s="199"/>
      <c r="LJ9" s="199"/>
      <c r="LK9" s="199"/>
      <c r="LL9" s="199"/>
      <c r="LM9" s="199"/>
      <c r="LN9" s="199"/>
      <c r="LO9" s="199"/>
      <c r="LP9" s="199"/>
      <c r="LQ9" s="199"/>
      <c r="LR9" s="199"/>
      <c r="LS9" s="199"/>
      <c r="LT9" s="199"/>
      <c r="LU9" s="199"/>
      <c r="LV9" s="199"/>
      <c r="LW9" s="199"/>
      <c r="LX9" s="199"/>
      <c r="LY9" s="199"/>
      <c r="LZ9" s="199"/>
      <c r="MA9" s="199"/>
      <c r="MB9" s="199"/>
      <c r="MC9" s="199"/>
      <c r="MD9" s="199"/>
      <c r="ME9" s="199"/>
      <c r="MF9" s="199"/>
      <c r="MG9" s="199"/>
      <c r="MH9" s="199"/>
      <c r="MI9" s="199"/>
      <c r="MJ9" s="199"/>
      <c r="MK9" s="199"/>
      <c r="ML9" s="199"/>
      <c r="MM9" s="199"/>
      <c r="MN9" s="199"/>
      <c r="MO9" s="199"/>
      <c r="MP9" s="199"/>
      <c r="MQ9" s="199"/>
      <c r="MR9" s="199"/>
      <c r="MS9" s="199"/>
      <c r="MT9" s="199"/>
      <c r="MU9" s="199"/>
      <c r="MV9" s="199"/>
      <c r="MW9" s="199"/>
      <c r="MX9" s="199"/>
      <c r="MY9" s="199"/>
      <c r="MZ9" s="199"/>
      <c r="NA9" s="199"/>
      <c r="NB9" s="199"/>
      <c r="NC9" s="199"/>
      <c r="ND9" s="199"/>
      <c r="NE9" s="199"/>
      <c r="NF9" s="199"/>
      <c r="NG9" s="199"/>
      <c r="NH9" s="199"/>
      <c r="NI9" s="199"/>
      <c r="NJ9" s="199"/>
      <c r="NK9" s="199"/>
      <c r="NL9" s="199"/>
      <c r="NM9" s="199"/>
      <c r="NN9" s="199"/>
      <c r="NO9" s="199"/>
      <c r="NP9" s="199"/>
      <c r="NQ9" s="199"/>
      <c r="NR9" s="199"/>
      <c r="NS9" s="199"/>
      <c r="NT9" s="199"/>
      <c r="NU9" s="199"/>
      <c r="NV9" s="199"/>
      <c r="NW9" s="199"/>
      <c r="NX9" s="199"/>
      <c r="NY9" s="199"/>
      <c r="NZ9" s="199"/>
      <c r="OA9" s="199"/>
      <c r="OB9" s="199"/>
      <c r="OC9" s="199"/>
      <c r="OD9" s="199"/>
      <c r="OE9" s="199"/>
      <c r="OF9" s="199"/>
      <c r="OG9" s="199"/>
      <c r="OH9" s="199"/>
      <c r="OI9" s="199"/>
      <c r="OJ9" s="199"/>
      <c r="OK9" s="199"/>
      <c r="OL9" s="199"/>
      <c r="OM9" s="199"/>
      <c r="ON9" s="199"/>
      <c r="OO9" s="199"/>
      <c r="OP9" s="199"/>
      <c r="OQ9" s="199"/>
    </row>
    <row r="10" spans="1:407" s="11" customFormat="1" ht="14.4" customHeight="1" x14ac:dyDescent="0.25">
      <c r="A10" s="47">
        <v>6</v>
      </c>
      <c r="B10" s="121">
        <f>IF(คำอธิบาย!B8="","",(คำอธิบาย!B8))</f>
        <v>40686</v>
      </c>
      <c r="C10" s="122" t="str">
        <f>IF(คำอธิบาย!C8="","",(คำอธิบาย!C8))</f>
        <v>ช</v>
      </c>
      <c r="D10" s="123" t="str">
        <f>IF(คำอธิบาย!D8="","",(คำอธิบาย!D8))</f>
        <v>ณัฐวุฒิ</v>
      </c>
      <c r="E10" s="328" t="str">
        <f>IF(คำอธิบาย!E8="","",(คำอธิบาย!E8))</f>
        <v>จันทร์วิลัย</v>
      </c>
      <c r="F10" s="329"/>
      <c r="G10" s="492"/>
      <c r="H10" s="492"/>
      <c r="I10" s="492"/>
      <c r="J10" s="492"/>
      <c r="K10" s="492"/>
      <c r="L10" s="492"/>
      <c r="M10" s="492"/>
      <c r="N10" s="492"/>
      <c r="O10" s="149" t="e">
        <f t="shared" si="0"/>
        <v>#N/A</v>
      </c>
      <c r="P10" s="492"/>
      <c r="Q10" s="492"/>
      <c r="R10" s="492"/>
      <c r="S10" s="492"/>
      <c r="T10" s="492"/>
      <c r="U10" s="149" t="e">
        <f t="shared" si="1"/>
        <v>#N/A</v>
      </c>
      <c r="V10" s="492"/>
      <c r="W10" s="492"/>
      <c r="X10" s="492"/>
      <c r="Y10" s="492"/>
      <c r="Z10" s="492"/>
      <c r="AA10" s="146">
        <f t="shared" si="2"/>
        <v>0</v>
      </c>
      <c r="AB10" s="149" t="str">
        <f t="shared" si="3"/>
        <v>0</v>
      </c>
      <c r="AC10" s="141"/>
      <c r="AD10" s="4"/>
      <c r="AE10" s="4"/>
      <c r="AF10" s="4"/>
      <c r="AG10" s="4"/>
      <c r="AH10" s="4"/>
      <c r="AI10" s="4"/>
      <c r="AJ10" s="4"/>
      <c r="AK10" s="4"/>
      <c r="AL10" s="4"/>
      <c r="AM10" s="339" t="s">
        <v>165</v>
      </c>
      <c r="AN10" s="34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</row>
    <row r="11" spans="1:407" s="16" customFormat="1" ht="14.4" customHeight="1" x14ac:dyDescent="0.25">
      <c r="A11" s="31">
        <v>7</v>
      </c>
      <c r="B11" s="124">
        <f>IF(คำอธิบาย!B9="","",(คำอธิบาย!B9))</f>
        <v>40688</v>
      </c>
      <c r="C11" s="125" t="str">
        <f>IF(คำอธิบาย!C9="","",(คำอธิบาย!C9))</f>
        <v>ช</v>
      </c>
      <c r="D11" s="126" t="str">
        <f>IF(คำอธิบาย!D9="","",(คำอธิบาย!D9))</f>
        <v>ธนกร</v>
      </c>
      <c r="E11" s="318" t="str">
        <f>IF(คำอธิบาย!E9="","",(คำอธิบาย!E9))</f>
        <v>สมุทรเก่า</v>
      </c>
      <c r="F11" s="319"/>
      <c r="G11" s="493"/>
      <c r="H11" s="493"/>
      <c r="I11" s="493"/>
      <c r="J11" s="493"/>
      <c r="K11" s="493"/>
      <c r="L11" s="493"/>
      <c r="M11" s="493"/>
      <c r="N11" s="493"/>
      <c r="O11" s="150" t="e">
        <f t="shared" si="0"/>
        <v>#N/A</v>
      </c>
      <c r="P11" s="493"/>
      <c r="Q11" s="493"/>
      <c r="R11" s="493"/>
      <c r="S11" s="493"/>
      <c r="T11" s="493"/>
      <c r="U11" s="150" t="e">
        <f t="shared" si="1"/>
        <v>#N/A</v>
      </c>
      <c r="V11" s="493"/>
      <c r="W11" s="493"/>
      <c r="X11" s="493"/>
      <c r="Y11" s="493"/>
      <c r="Z11" s="493"/>
      <c r="AA11" s="147">
        <f t="shared" si="2"/>
        <v>0</v>
      </c>
      <c r="AB11" s="150" t="str">
        <f t="shared" si="3"/>
        <v>0</v>
      </c>
      <c r="AC11" s="142"/>
      <c r="AD11" s="14"/>
      <c r="AE11" s="14"/>
      <c r="AF11" s="14"/>
      <c r="AG11" s="14"/>
      <c r="AH11" s="14"/>
      <c r="AI11" s="14"/>
      <c r="AJ11" s="14"/>
      <c r="AK11" s="14"/>
      <c r="AL11" s="14"/>
      <c r="AM11" s="193">
        <v>3</v>
      </c>
      <c r="AN11" s="194">
        <f>COUNTIF($U$5:$U$49,AM11)</f>
        <v>0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  <c r="IW11" s="207"/>
      <c r="IX11" s="207"/>
      <c r="IY11" s="207"/>
      <c r="IZ11" s="207"/>
      <c r="JA11" s="207"/>
      <c r="JB11" s="207"/>
      <c r="JC11" s="207"/>
      <c r="JD11" s="207"/>
      <c r="JE11" s="207"/>
      <c r="JF11" s="207"/>
      <c r="JG11" s="207"/>
      <c r="JH11" s="207"/>
      <c r="JI11" s="207"/>
      <c r="JJ11" s="207"/>
      <c r="JK11" s="207"/>
      <c r="JL11" s="207"/>
      <c r="JM11" s="207"/>
      <c r="JN11" s="207"/>
      <c r="JO11" s="207"/>
      <c r="JP11" s="207"/>
      <c r="JQ11" s="207"/>
      <c r="JR11" s="207"/>
      <c r="JS11" s="207"/>
      <c r="JT11" s="207"/>
      <c r="JU11" s="207"/>
      <c r="JV11" s="207"/>
      <c r="JW11" s="207"/>
      <c r="JX11" s="207"/>
      <c r="JY11" s="207"/>
      <c r="JZ11" s="207"/>
      <c r="KA11" s="207"/>
      <c r="KB11" s="207"/>
      <c r="KC11" s="207"/>
      <c r="KD11" s="207"/>
      <c r="KE11" s="207"/>
      <c r="KF11" s="207"/>
      <c r="KG11" s="207"/>
      <c r="KH11" s="207"/>
      <c r="KI11" s="207"/>
      <c r="KJ11" s="207"/>
      <c r="KK11" s="207"/>
      <c r="KL11" s="207"/>
      <c r="KM11" s="207"/>
      <c r="KN11" s="207"/>
      <c r="KO11" s="207"/>
      <c r="KP11" s="207"/>
      <c r="KQ11" s="207"/>
      <c r="KR11" s="207"/>
      <c r="KS11" s="207"/>
      <c r="KT11" s="207"/>
      <c r="KU11" s="207"/>
      <c r="KV11" s="207"/>
      <c r="KW11" s="207"/>
      <c r="KX11" s="207"/>
      <c r="KY11" s="207"/>
      <c r="KZ11" s="207"/>
      <c r="LA11" s="207"/>
      <c r="LB11" s="207"/>
      <c r="LC11" s="207"/>
      <c r="LD11" s="207"/>
      <c r="LE11" s="207"/>
      <c r="LF11" s="207"/>
      <c r="LG11" s="207"/>
      <c r="LH11" s="207"/>
      <c r="LI11" s="207"/>
      <c r="LJ11" s="207"/>
      <c r="LK11" s="207"/>
      <c r="LL11" s="207"/>
      <c r="LM11" s="207"/>
      <c r="LN11" s="207"/>
      <c r="LO11" s="207"/>
      <c r="LP11" s="207"/>
      <c r="LQ11" s="207"/>
      <c r="LR11" s="207"/>
      <c r="LS11" s="207"/>
      <c r="LT11" s="207"/>
      <c r="LU11" s="207"/>
      <c r="LV11" s="207"/>
      <c r="LW11" s="207"/>
      <c r="LX11" s="207"/>
      <c r="LY11" s="207"/>
      <c r="LZ11" s="207"/>
      <c r="MA11" s="207"/>
      <c r="MB11" s="207"/>
      <c r="MC11" s="207"/>
      <c r="MD11" s="207"/>
      <c r="ME11" s="207"/>
      <c r="MF11" s="207"/>
      <c r="MG11" s="207"/>
      <c r="MH11" s="207"/>
      <c r="MI11" s="207"/>
      <c r="MJ11" s="207"/>
      <c r="MK11" s="207"/>
      <c r="ML11" s="207"/>
      <c r="MM11" s="207"/>
      <c r="MN11" s="207"/>
      <c r="MO11" s="207"/>
      <c r="MP11" s="207"/>
      <c r="MQ11" s="207"/>
      <c r="MR11" s="207"/>
      <c r="MS11" s="207"/>
      <c r="MT11" s="207"/>
      <c r="MU11" s="207"/>
      <c r="MV11" s="207"/>
      <c r="MW11" s="207"/>
      <c r="MX11" s="207"/>
      <c r="MY11" s="207"/>
      <c r="MZ11" s="207"/>
      <c r="NA11" s="207"/>
      <c r="NB11" s="207"/>
      <c r="NC11" s="207"/>
      <c r="ND11" s="207"/>
      <c r="NE11" s="207"/>
      <c r="NF11" s="207"/>
      <c r="NG11" s="207"/>
      <c r="NH11" s="207"/>
      <c r="NI11" s="207"/>
      <c r="NJ11" s="207"/>
      <c r="NK11" s="207"/>
      <c r="NL11" s="207"/>
      <c r="NM11" s="207"/>
      <c r="NN11" s="207"/>
      <c r="NO11" s="207"/>
      <c r="NP11" s="207"/>
      <c r="NQ11" s="207"/>
      <c r="NR11" s="207"/>
      <c r="NS11" s="207"/>
      <c r="NT11" s="207"/>
      <c r="NU11" s="207"/>
      <c r="NV11" s="207"/>
      <c r="NW11" s="207"/>
      <c r="NX11" s="207"/>
      <c r="NY11" s="207"/>
      <c r="NZ11" s="207"/>
      <c r="OA11" s="207"/>
      <c r="OB11" s="207"/>
      <c r="OC11" s="207"/>
      <c r="OD11" s="207"/>
      <c r="OE11" s="207"/>
      <c r="OF11" s="207"/>
      <c r="OG11" s="207"/>
      <c r="OH11" s="207"/>
      <c r="OI11" s="207"/>
      <c r="OJ11" s="207"/>
      <c r="OK11" s="207"/>
      <c r="OL11" s="207"/>
      <c r="OM11" s="207"/>
      <c r="ON11" s="207"/>
      <c r="OO11" s="207"/>
      <c r="OP11" s="207"/>
      <c r="OQ11" s="207"/>
    </row>
    <row r="12" spans="1:407" s="11" customFormat="1" ht="14.4" customHeight="1" x14ac:dyDescent="0.25">
      <c r="A12" s="31">
        <v>8</v>
      </c>
      <c r="B12" s="124">
        <f>IF(คำอธิบาย!B10="","",(คำอธิบาย!B10))</f>
        <v>40723</v>
      </c>
      <c r="C12" s="125" t="str">
        <f>IF(คำอธิบาย!C10="","",(คำอธิบาย!C10))</f>
        <v>ช</v>
      </c>
      <c r="D12" s="126" t="str">
        <f>IF(คำอธิบาย!D10="","",(คำอธิบาย!D10))</f>
        <v>ชญานิน</v>
      </c>
      <c r="E12" s="318" t="str">
        <f>IF(คำอธิบาย!E10="","",(คำอธิบาย!E10))</f>
        <v>เพชรน้อย</v>
      </c>
      <c r="F12" s="319"/>
      <c r="G12" s="493"/>
      <c r="H12" s="493"/>
      <c r="I12" s="493"/>
      <c r="J12" s="493"/>
      <c r="K12" s="493"/>
      <c r="L12" s="493"/>
      <c r="M12" s="493"/>
      <c r="N12" s="493"/>
      <c r="O12" s="150" t="e">
        <f t="shared" si="0"/>
        <v>#N/A</v>
      </c>
      <c r="P12" s="493"/>
      <c r="Q12" s="493"/>
      <c r="R12" s="493"/>
      <c r="S12" s="493"/>
      <c r="T12" s="493"/>
      <c r="U12" s="150" t="e">
        <f t="shared" si="1"/>
        <v>#N/A</v>
      </c>
      <c r="V12" s="493"/>
      <c r="W12" s="493"/>
      <c r="X12" s="493"/>
      <c r="Y12" s="493"/>
      <c r="Z12" s="493"/>
      <c r="AA12" s="147">
        <f t="shared" si="2"/>
        <v>0</v>
      </c>
      <c r="AB12" s="150" t="str">
        <f t="shared" si="3"/>
        <v>0</v>
      </c>
      <c r="AC12" s="141"/>
      <c r="AD12" s="4"/>
      <c r="AE12" s="4"/>
      <c r="AF12" s="4"/>
      <c r="AG12" s="4"/>
      <c r="AH12" s="4"/>
      <c r="AI12" s="4"/>
      <c r="AJ12" s="4"/>
      <c r="AK12" s="4"/>
      <c r="AL12" s="4"/>
      <c r="AM12" s="193">
        <v>2</v>
      </c>
      <c r="AN12" s="194">
        <f t="shared" ref="AN12:AN14" si="5">COUNTIF($U$5:$U$49,AM12)</f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</row>
    <row r="13" spans="1:407" s="11" customFormat="1" ht="14.4" customHeight="1" x14ac:dyDescent="0.25">
      <c r="A13" s="31">
        <v>9</v>
      </c>
      <c r="B13" s="124">
        <f>IF(คำอธิบาย!B11="","",(คำอธิบาย!B11))</f>
        <v>40731</v>
      </c>
      <c r="C13" s="125" t="str">
        <f>IF(คำอธิบาย!C11="","",(คำอธิบาย!C11))</f>
        <v>ช</v>
      </c>
      <c r="D13" s="126" t="str">
        <f>IF(คำอธิบาย!D11="","",(คำอธิบาย!D11))</f>
        <v>ภัทรดนัย</v>
      </c>
      <c r="E13" s="318" t="str">
        <f>IF(คำอธิบาย!E11="","",(คำอธิบาย!E11))</f>
        <v>เพ็งศรี</v>
      </c>
      <c r="F13" s="319"/>
      <c r="G13" s="493"/>
      <c r="H13" s="493"/>
      <c r="I13" s="493"/>
      <c r="J13" s="493"/>
      <c r="K13" s="493"/>
      <c r="L13" s="493"/>
      <c r="M13" s="493"/>
      <c r="N13" s="493"/>
      <c r="O13" s="150" t="e">
        <f t="shared" si="0"/>
        <v>#N/A</v>
      </c>
      <c r="P13" s="493"/>
      <c r="Q13" s="493"/>
      <c r="R13" s="493"/>
      <c r="S13" s="493"/>
      <c r="T13" s="493"/>
      <c r="U13" s="150" t="e">
        <f t="shared" si="1"/>
        <v>#N/A</v>
      </c>
      <c r="V13" s="493"/>
      <c r="W13" s="493"/>
      <c r="X13" s="493"/>
      <c r="Y13" s="493"/>
      <c r="Z13" s="493"/>
      <c r="AA13" s="147">
        <f t="shared" si="2"/>
        <v>0</v>
      </c>
      <c r="AB13" s="150" t="str">
        <f t="shared" si="3"/>
        <v>0</v>
      </c>
      <c r="AC13" s="141"/>
      <c r="AD13" s="4"/>
      <c r="AE13" s="4"/>
      <c r="AF13" s="4"/>
      <c r="AG13" s="4"/>
      <c r="AH13" s="4"/>
      <c r="AI13" s="4"/>
      <c r="AJ13" s="4"/>
      <c r="AK13" s="4"/>
      <c r="AL13" s="4"/>
      <c r="AM13" s="193">
        <v>1</v>
      </c>
      <c r="AN13" s="194">
        <f t="shared" si="5"/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</row>
    <row r="14" spans="1:407" s="11" customFormat="1" ht="14.4" customHeight="1" x14ac:dyDescent="0.25">
      <c r="A14" s="51">
        <v>10</v>
      </c>
      <c r="B14" s="127">
        <f>IF(คำอธิบาย!B12="","",(คำอธิบาย!B12))</f>
        <v>40732</v>
      </c>
      <c r="C14" s="128" t="str">
        <f>IF(คำอธิบาย!C12="","",(คำอธิบาย!C12))</f>
        <v>ช</v>
      </c>
      <c r="D14" s="129" t="str">
        <f>IF(คำอธิบาย!D12="","",(คำอธิบาย!D12))</f>
        <v>วิชญ์ภาส</v>
      </c>
      <c r="E14" s="320" t="str">
        <f>IF(คำอธิบาย!E12="","",(คำอธิบาย!E12))</f>
        <v>บุญฤกษ์</v>
      </c>
      <c r="F14" s="321"/>
      <c r="G14" s="494"/>
      <c r="H14" s="494"/>
      <c r="I14" s="494"/>
      <c r="J14" s="494"/>
      <c r="K14" s="494"/>
      <c r="L14" s="494"/>
      <c r="M14" s="494"/>
      <c r="N14" s="494"/>
      <c r="O14" s="151" t="e">
        <f t="shared" si="0"/>
        <v>#N/A</v>
      </c>
      <c r="P14" s="494"/>
      <c r="Q14" s="494"/>
      <c r="R14" s="494"/>
      <c r="S14" s="494"/>
      <c r="T14" s="494"/>
      <c r="U14" s="151" t="e">
        <f t="shared" si="1"/>
        <v>#N/A</v>
      </c>
      <c r="V14" s="494"/>
      <c r="W14" s="494"/>
      <c r="X14" s="494"/>
      <c r="Y14" s="494"/>
      <c r="Z14" s="494"/>
      <c r="AA14" s="148">
        <f t="shared" si="2"/>
        <v>0</v>
      </c>
      <c r="AB14" s="151" t="str">
        <f t="shared" si="3"/>
        <v>0</v>
      </c>
      <c r="AC14" s="141"/>
      <c r="AD14" s="4"/>
      <c r="AE14" s="4"/>
      <c r="AF14" s="4"/>
      <c r="AG14" s="4"/>
      <c r="AH14" s="4"/>
      <c r="AI14" s="4"/>
      <c r="AJ14" s="4"/>
      <c r="AK14" s="4"/>
      <c r="AL14" s="4"/>
      <c r="AM14" s="193">
        <v>0</v>
      </c>
      <c r="AN14" s="194">
        <f t="shared" si="5"/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</row>
    <row r="15" spans="1:407" s="11" customFormat="1" ht="14.4" customHeight="1" x14ac:dyDescent="0.25">
      <c r="A15" s="47">
        <v>11</v>
      </c>
      <c r="B15" s="121">
        <f>IF(คำอธิบาย!B13="","",(คำอธิบาย!B13))</f>
        <v>40805</v>
      </c>
      <c r="C15" s="122" t="str">
        <f>IF(คำอธิบาย!C13="","",(คำอธิบาย!C13))</f>
        <v>ช</v>
      </c>
      <c r="D15" s="123" t="str">
        <f>IF(คำอธิบาย!D13="","",(คำอธิบาย!D13))</f>
        <v>ณัฐภัทร</v>
      </c>
      <c r="E15" s="328" t="str">
        <f>IF(คำอธิบาย!E13="","",(คำอธิบาย!E13))</f>
        <v>แซ่ล้อ</v>
      </c>
      <c r="F15" s="329"/>
      <c r="G15" s="492"/>
      <c r="H15" s="492"/>
      <c r="I15" s="492"/>
      <c r="J15" s="492"/>
      <c r="K15" s="492"/>
      <c r="L15" s="492"/>
      <c r="M15" s="492"/>
      <c r="N15" s="492"/>
      <c r="O15" s="149" t="e">
        <f t="shared" si="0"/>
        <v>#N/A</v>
      </c>
      <c r="P15" s="492"/>
      <c r="Q15" s="492"/>
      <c r="R15" s="492"/>
      <c r="S15" s="492"/>
      <c r="T15" s="492"/>
      <c r="U15" s="149" t="e">
        <f t="shared" si="1"/>
        <v>#N/A</v>
      </c>
      <c r="V15" s="492"/>
      <c r="W15" s="492"/>
      <c r="X15" s="492"/>
      <c r="Y15" s="492"/>
      <c r="Z15" s="492"/>
      <c r="AA15" s="146">
        <f t="shared" si="2"/>
        <v>0</v>
      </c>
      <c r="AB15" s="149" t="str">
        <f t="shared" si="3"/>
        <v>0</v>
      </c>
      <c r="AC15" s="141"/>
      <c r="AD15" s="4"/>
      <c r="AE15" s="4"/>
      <c r="AF15" s="4"/>
      <c r="AG15" s="4"/>
      <c r="AH15" s="4"/>
      <c r="AI15" s="4"/>
      <c r="AJ15" s="4"/>
      <c r="AK15" s="4"/>
      <c r="AL15" s="4"/>
      <c r="AM15" s="195" t="s">
        <v>166</v>
      </c>
      <c r="AN15" s="19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</row>
    <row r="16" spans="1:407" s="11" customFormat="1" ht="14.4" customHeight="1" x14ac:dyDescent="0.25">
      <c r="A16" s="31">
        <v>12</v>
      </c>
      <c r="B16" s="124">
        <f>IF(คำอธิบาย!B14="","",(คำอธิบาย!B14))</f>
        <v>40874</v>
      </c>
      <c r="C16" s="125" t="str">
        <f>IF(คำอธิบาย!C14="","",(คำอธิบาย!C14))</f>
        <v>ช</v>
      </c>
      <c r="D16" s="126" t="str">
        <f>IF(คำอธิบาย!D14="","",(คำอธิบาย!D14))</f>
        <v>ชวรัตน์</v>
      </c>
      <c r="E16" s="318" t="str">
        <f>IF(คำอธิบาย!E14="","",(คำอธิบาย!E14))</f>
        <v>ธรรมวาระ</v>
      </c>
      <c r="F16" s="319"/>
      <c r="G16" s="493"/>
      <c r="H16" s="493"/>
      <c r="I16" s="493"/>
      <c r="J16" s="493"/>
      <c r="K16" s="493"/>
      <c r="L16" s="493"/>
      <c r="M16" s="493"/>
      <c r="N16" s="493"/>
      <c r="O16" s="150" t="e">
        <f t="shared" si="0"/>
        <v>#N/A</v>
      </c>
      <c r="P16" s="493"/>
      <c r="Q16" s="493"/>
      <c r="R16" s="493"/>
      <c r="S16" s="493"/>
      <c r="T16" s="493"/>
      <c r="U16" s="150" t="e">
        <f t="shared" si="1"/>
        <v>#N/A</v>
      </c>
      <c r="V16" s="493"/>
      <c r="W16" s="493"/>
      <c r="X16" s="493"/>
      <c r="Y16" s="493"/>
      <c r="Z16" s="493"/>
      <c r="AA16" s="147">
        <f t="shared" si="2"/>
        <v>0</v>
      </c>
      <c r="AB16" s="150" t="str">
        <f t="shared" si="3"/>
        <v>0</v>
      </c>
      <c r="AC16" s="141"/>
      <c r="AD16" s="4"/>
      <c r="AE16" s="4"/>
      <c r="AF16" s="4"/>
      <c r="AG16" s="4"/>
      <c r="AH16" s="4"/>
      <c r="AI16" s="4"/>
      <c r="AJ16" s="4"/>
      <c r="AK16" s="4"/>
      <c r="AL16" s="4"/>
      <c r="AM16" s="193">
        <v>3</v>
      </c>
      <c r="AN16" s="194">
        <f>COUNTIF($AB$5:$AB$49,AM16)</f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</row>
    <row r="17" spans="1:407" s="11" customFormat="1" ht="14.4" customHeight="1" x14ac:dyDescent="0.25">
      <c r="A17" s="31">
        <v>13</v>
      </c>
      <c r="B17" s="124">
        <f>IF(คำอธิบาย!B15="","",(คำอธิบาย!B15))</f>
        <v>40875</v>
      </c>
      <c r="C17" s="125" t="str">
        <f>IF(คำอธิบาย!C15="","",(คำอธิบาย!C15))</f>
        <v>ช</v>
      </c>
      <c r="D17" s="130" t="str">
        <f>IF(คำอธิบาย!D15="","",(คำอธิบาย!D15))</f>
        <v>ธนวัฒน์</v>
      </c>
      <c r="E17" s="318" t="str">
        <f>IF(คำอธิบาย!E15="","",(คำอธิบาย!E15))</f>
        <v>ไกรสินธุ์</v>
      </c>
      <c r="F17" s="319"/>
      <c r="G17" s="493"/>
      <c r="H17" s="493"/>
      <c r="I17" s="493"/>
      <c r="J17" s="493"/>
      <c r="K17" s="493"/>
      <c r="L17" s="493"/>
      <c r="M17" s="493"/>
      <c r="N17" s="493"/>
      <c r="O17" s="150" t="e">
        <f t="shared" si="0"/>
        <v>#N/A</v>
      </c>
      <c r="P17" s="493"/>
      <c r="Q17" s="493"/>
      <c r="R17" s="493"/>
      <c r="S17" s="493"/>
      <c r="T17" s="493"/>
      <c r="U17" s="150" t="e">
        <f t="shared" si="1"/>
        <v>#N/A</v>
      </c>
      <c r="V17" s="493"/>
      <c r="W17" s="493"/>
      <c r="X17" s="493"/>
      <c r="Y17" s="493"/>
      <c r="Z17" s="493"/>
      <c r="AA17" s="147">
        <f t="shared" si="2"/>
        <v>0</v>
      </c>
      <c r="AB17" s="150" t="str">
        <f t="shared" si="3"/>
        <v>0</v>
      </c>
      <c r="AC17" s="141"/>
      <c r="AD17" s="4"/>
      <c r="AE17" s="4"/>
      <c r="AF17" s="4"/>
      <c r="AG17" s="4"/>
      <c r="AH17" s="4"/>
      <c r="AI17" s="4"/>
      <c r="AJ17" s="4"/>
      <c r="AK17" s="4"/>
      <c r="AL17" s="4"/>
      <c r="AM17" s="193">
        <v>2</v>
      </c>
      <c r="AN17" s="194">
        <f t="shared" ref="AN17:AN19" si="6">COUNTIF($AB$5:$AB$49,AM17)</f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</row>
    <row r="18" spans="1:407" s="11" customFormat="1" ht="14.4" customHeight="1" x14ac:dyDescent="0.25">
      <c r="A18" s="31">
        <v>14</v>
      </c>
      <c r="B18" s="131">
        <f>IF(คำอธิบาย!B16="","",(คำอธิบาย!B16))</f>
        <v>40882</v>
      </c>
      <c r="C18" s="132" t="str">
        <f>IF(คำอธิบาย!C16="","",(คำอธิบาย!C16))</f>
        <v>ช</v>
      </c>
      <c r="D18" s="133" t="str">
        <f>IF(คำอธิบาย!D16="","",(คำอธิบาย!D16))</f>
        <v>ศุภณัด</v>
      </c>
      <c r="E18" s="330" t="str">
        <f>IF(คำอธิบาย!E16="","",(คำอธิบาย!E16))</f>
        <v>ศุภอนันต์</v>
      </c>
      <c r="F18" s="331"/>
      <c r="G18" s="493"/>
      <c r="H18" s="493"/>
      <c r="I18" s="493"/>
      <c r="J18" s="493"/>
      <c r="K18" s="493"/>
      <c r="L18" s="493"/>
      <c r="M18" s="493"/>
      <c r="N18" s="493"/>
      <c r="O18" s="150" t="e">
        <f t="shared" si="0"/>
        <v>#N/A</v>
      </c>
      <c r="P18" s="493"/>
      <c r="Q18" s="493"/>
      <c r="R18" s="493"/>
      <c r="S18" s="493"/>
      <c r="T18" s="493"/>
      <c r="U18" s="150" t="e">
        <f t="shared" si="1"/>
        <v>#N/A</v>
      </c>
      <c r="V18" s="493"/>
      <c r="W18" s="493"/>
      <c r="X18" s="493"/>
      <c r="Y18" s="493"/>
      <c r="Z18" s="493"/>
      <c r="AA18" s="147">
        <f t="shared" si="2"/>
        <v>0</v>
      </c>
      <c r="AB18" s="150" t="str">
        <f t="shared" si="3"/>
        <v>0</v>
      </c>
      <c r="AC18" s="141"/>
      <c r="AD18" s="4"/>
      <c r="AE18" s="4"/>
      <c r="AF18" s="4"/>
      <c r="AG18" s="4"/>
      <c r="AH18" s="4"/>
      <c r="AI18" s="4"/>
      <c r="AJ18" s="4"/>
      <c r="AK18" s="4"/>
      <c r="AL18" s="4"/>
      <c r="AM18" s="193">
        <v>1</v>
      </c>
      <c r="AN18" s="194">
        <f t="shared" si="6"/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</row>
    <row r="19" spans="1:407" s="11" customFormat="1" ht="14.4" customHeight="1" x14ac:dyDescent="0.25">
      <c r="A19" s="51">
        <v>15</v>
      </c>
      <c r="B19" s="134">
        <f>IF(คำอธิบาย!B17="","",(คำอธิบาย!B17))</f>
        <v>42056</v>
      </c>
      <c r="C19" s="135" t="str">
        <f>IF(คำอธิบาย!C17="","",(คำอธิบาย!C17))</f>
        <v>ช</v>
      </c>
      <c r="D19" s="136" t="str">
        <f>IF(คำอธิบาย!D17="","",(คำอธิบาย!D17))</f>
        <v xml:space="preserve">ภานุพงศ์ </v>
      </c>
      <c r="E19" s="332" t="str">
        <f>IF(คำอธิบาย!E17="","",(คำอธิบาย!E17))</f>
        <v>คงเจริญ</v>
      </c>
      <c r="F19" s="333"/>
      <c r="G19" s="494"/>
      <c r="H19" s="494"/>
      <c r="I19" s="494"/>
      <c r="J19" s="494"/>
      <c r="K19" s="494"/>
      <c r="L19" s="494"/>
      <c r="M19" s="494"/>
      <c r="N19" s="494"/>
      <c r="O19" s="151" t="e">
        <f t="shared" si="0"/>
        <v>#N/A</v>
      </c>
      <c r="P19" s="494"/>
      <c r="Q19" s="494"/>
      <c r="R19" s="494"/>
      <c r="S19" s="494"/>
      <c r="T19" s="494"/>
      <c r="U19" s="151" t="e">
        <f t="shared" si="1"/>
        <v>#N/A</v>
      </c>
      <c r="V19" s="494"/>
      <c r="W19" s="494"/>
      <c r="X19" s="494"/>
      <c r="Y19" s="494"/>
      <c r="Z19" s="494"/>
      <c r="AA19" s="148">
        <f t="shared" si="2"/>
        <v>0</v>
      </c>
      <c r="AB19" s="151" t="str">
        <f t="shared" si="3"/>
        <v>0</v>
      </c>
      <c r="AC19" s="141"/>
      <c r="AD19" s="4"/>
      <c r="AE19" s="4"/>
      <c r="AF19" s="4"/>
      <c r="AG19" s="4"/>
      <c r="AH19" s="4"/>
      <c r="AI19" s="4"/>
      <c r="AJ19" s="4"/>
      <c r="AK19" s="4"/>
      <c r="AL19" s="4"/>
      <c r="AM19" s="193">
        <v>0</v>
      </c>
      <c r="AN19" s="194">
        <f t="shared" si="6"/>
        <v>40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</row>
    <row r="20" spans="1:407" s="11" customFormat="1" ht="14.4" customHeight="1" x14ac:dyDescent="0.25">
      <c r="A20" s="47">
        <v>16</v>
      </c>
      <c r="B20" s="121">
        <f>IF(คำอธิบาย!B18="","",(คำอธิบาย!B18))</f>
        <v>42647</v>
      </c>
      <c r="C20" s="122" t="str">
        <f>IF(คำอธิบาย!C18="","",(คำอธิบาย!C18))</f>
        <v>ช</v>
      </c>
      <c r="D20" s="123" t="str">
        <f>IF(คำอธิบาย!D18="","",(คำอธิบาย!D18))</f>
        <v xml:space="preserve">บุญนิมิตร </v>
      </c>
      <c r="E20" s="328" t="str">
        <f>IF(คำอธิบาย!E18="","",(คำอธิบาย!E18))</f>
        <v>รักชาติ</v>
      </c>
      <c r="F20" s="329"/>
      <c r="G20" s="492"/>
      <c r="H20" s="492"/>
      <c r="I20" s="492"/>
      <c r="J20" s="492"/>
      <c r="K20" s="492"/>
      <c r="L20" s="492"/>
      <c r="M20" s="492"/>
      <c r="N20" s="492"/>
      <c r="O20" s="149" t="e">
        <f t="shared" si="0"/>
        <v>#N/A</v>
      </c>
      <c r="P20" s="492"/>
      <c r="Q20" s="492"/>
      <c r="R20" s="492"/>
      <c r="S20" s="492"/>
      <c r="T20" s="492"/>
      <c r="U20" s="149" t="e">
        <f t="shared" si="1"/>
        <v>#N/A</v>
      </c>
      <c r="V20" s="492"/>
      <c r="W20" s="492"/>
      <c r="X20" s="492"/>
      <c r="Y20" s="492"/>
      <c r="Z20" s="492"/>
      <c r="AA20" s="146">
        <f t="shared" si="2"/>
        <v>0</v>
      </c>
      <c r="AB20" s="149" t="str">
        <f t="shared" si="3"/>
        <v>0</v>
      </c>
      <c r="AC20" s="14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</row>
    <row r="21" spans="1:407" s="11" customFormat="1" ht="14.4" customHeight="1" x14ac:dyDescent="0.25">
      <c r="A21" s="31">
        <v>17</v>
      </c>
      <c r="B21" s="124">
        <f>IF(คำอธิบาย!B19="","",(คำอธิบาย!B19))</f>
        <v>42648</v>
      </c>
      <c r="C21" s="125" t="str">
        <f>IF(คำอธิบาย!C19="","",(คำอธิบาย!C19))</f>
        <v>ช</v>
      </c>
      <c r="D21" s="126" t="str">
        <f>IF(คำอธิบาย!D19="","",(คำอธิบาย!D19))</f>
        <v xml:space="preserve">ปภังกร </v>
      </c>
      <c r="E21" s="318" t="str">
        <f>IF(คำอธิบาย!E19="","",(คำอธิบาย!E19))</f>
        <v>ศุภกิจ​รัตนา​กุล</v>
      </c>
      <c r="F21" s="319"/>
      <c r="G21" s="493"/>
      <c r="H21" s="493"/>
      <c r="I21" s="493"/>
      <c r="J21" s="493"/>
      <c r="K21" s="493"/>
      <c r="L21" s="493"/>
      <c r="M21" s="493"/>
      <c r="N21" s="493"/>
      <c r="O21" s="150" t="e">
        <f t="shared" si="0"/>
        <v>#N/A</v>
      </c>
      <c r="P21" s="493"/>
      <c r="Q21" s="493"/>
      <c r="R21" s="493"/>
      <c r="S21" s="493"/>
      <c r="T21" s="493"/>
      <c r="U21" s="150" t="e">
        <f t="shared" si="1"/>
        <v>#N/A</v>
      </c>
      <c r="V21" s="493"/>
      <c r="W21" s="493"/>
      <c r="X21" s="493"/>
      <c r="Y21" s="493"/>
      <c r="Z21" s="493"/>
      <c r="AA21" s="147">
        <f t="shared" si="2"/>
        <v>0</v>
      </c>
      <c r="AB21" s="150" t="str">
        <f t="shared" si="3"/>
        <v>0</v>
      </c>
      <c r="AC21" s="14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</row>
    <row r="22" spans="1:407" s="11" customFormat="1" ht="14.4" customHeight="1" x14ac:dyDescent="0.25">
      <c r="A22" s="31">
        <v>18</v>
      </c>
      <c r="B22" s="124">
        <f>IF(คำอธิบาย!B20="","",(คำอธิบาย!B20))</f>
        <v>42649</v>
      </c>
      <c r="C22" s="125" t="str">
        <f>IF(คำอธิบาย!C20="","",(คำอธิบาย!C20))</f>
        <v>ช</v>
      </c>
      <c r="D22" s="126" t="str">
        <f>IF(คำอธิบาย!D20="","",(คำอธิบาย!D20))</f>
        <v xml:space="preserve">พีรภัทร </v>
      </c>
      <c r="E22" s="318" t="str">
        <f>IF(คำอธิบาย!E20="","",(คำอธิบาย!E20))</f>
        <v>นุ่นช่วย</v>
      </c>
      <c r="F22" s="319"/>
      <c r="G22" s="493"/>
      <c r="H22" s="493"/>
      <c r="I22" s="493"/>
      <c r="J22" s="493"/>
      <c r="K22" s="493"/>
      <c r="L22" s="493"/>
      <c r="M22" s="493"/>
      <c r="N22" s="493"/>
      <c r="O22" s="150" t="e">
        <f t="shared" si="0"/>
        <v>#N/A</v>
      </c>
      <c r="P22" s="493"/>
      <c r="Q22" s="493"/>
      <c r="R22" s="493"/>
      <c r="S22" s="493"/>
      <c r="T22" s="493"/>
      <c r="U22" s="150" t="e">
        <f t="shared" si="1"/>
        <v>#N/A</v>
      </c>
      <c r="V22" s="493"/>
      <c r="W22" s="493"/>
      <c r="X22" s="493"/>
      <c r="Y22" s="493"/>
      <c r="Z22" s="493"/>
      <c r="AA22" s="147">
        <f t="shared" si="2"/>
        <v>0</v>
      </c>
      <c r="AB22" s="150" t="str">
        <f t="shared" si="3"/>
        <v>0</v>
      </c>
      <c r="AC22" s="14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</row>
    <row r="23" spans="1:407" s="11" customFormat="1" ht="14.4" customHeight="1" x14ac:dyDescent="0.25">
      <c r="A23" s="31">
        <v>19</v>
      </c>
      <c r="B23" s="124">
        <f>IF(คำอธิบาย!B21="","",(คำอธิบาย!B21))</f>
        <v>42650</v>
      </c>
      <c r="C23" s="125" t="str">
        <f>IF(คำอธิบาย!C21="","",(คำอธิบาย!C21))</f>
        <v>ช</v>
      </c>
      <c r="D23" s="126" t="str">
        <f>IF(คำอธิบาย!D21="","",(คำอธิบาย!D21))</f>
        <v xml:space="preserve">ภูมิ​พัฒน์​ </v>
      </c>
      <c r="E23" s="318" t="str">
        <f>IF(คำอธิบาย!E21="","",(คำอธิบาย!E21))</f>
        <v>ทองศรี</v>
      </c>
      <c r="F23" s="319"/>
      <c r="G23" s="493"/>
      <c r="H23" s="493"/>
      <c r="I23" s="493"/>
      <c r="J23" s="493"/>
      <c r="K23" s="493"/>
      <c r="L23" s="493"/>
      <c r="M23" s="493"/>
      <c r="N23" s="493"/>
      <c r="O23" s="150" t="e">
        <f t="shared" si="0"/>
        <v>#N/A</v>
      </c>
      <c r="P23" s="493"/>
      <c r="Q23" s="493"/>
      <c r="R23" s="493"/>
      <c r="S23" s="493"/>
      <c r="T23" s="493"/>
      <c r="U23" s="150" t="e">
        <f t="shared" si="1"/>
        <v>#N/A</v>
      </c>
      <c r="V23" s="493"/>
      <c r="W23" s="493"/>
      <c r="X23" s="493"/>
      <c r="Y23" s="493"/>
      <c r="Z23" s="493"/>
      <c r="AA23" s="147">
        <f t="shared" si="2"/>
        <v>0</v>
      </c>
      <c r="AB23" s="150" t="str">
        <f t="shared" si="3"/>
        <v>0</v>
      </c>
      <c r="AC23" s="14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</row>
    <row r="24" spans="1:407" s="11" customFormat="1" ht="14.4" customHeight="1" x14ac:dyDescent="0.25">
      <c r="A24" s="51">
        <v>20</v>
      </c>
      <c r="B24" s="127">
        <f>IF(คำอธิบาย!B22="","",(คำอธิบาย!B22))</f>
        <v>40640</v>
      </c>
      <c r="C24" s="128" t="str">
        <f>IF(คำอธิบาย!C22="","",(คำอธิบาย!C22))</f>
        <v>ญ</v>
      </c>
      <c r="D24" s="129" t="str">
        <f>IF(คำอธิบาย!D22="","",(คำอธิบาย!D22))</f>
        <v xml:space="preserve">อนันตญา  </v>
      </c>
      <c r="E24" s="320" t="str">
        <f>IF(คำอธิบาย!E22="","",(คำอธิบาย!E22))</f>
        <v>ศุภราช</v>
      </c>
      <c r="F24" s="321"/>
      <c r="G24" s="494"/>
      <c r="H24" s="494"/>
      <c r="I24" s="494"/>
      <c r="J24" s="494"/>
      <c r="K24" s="494"/>
      <c r="L24" s="494"/>
      <c r="M24" s="494"/>
      <c r="N24" s="494"/>
      <c r="O24" s="151" t="e">
        <f t="shared" si="0"/>
        <v>#N/A</v>
      </c>
      <c r="P24" s="494"/>
      <c r="Q24" s="494"/>
      <c r="R24" s="494"/>
      <c r="S24" s="494"/>
      <c r="T24" s="494"/>
      <c r="U24" s="151" t="e">
        <f t="shared" si="1"/>
        <v>#N/A</v>
      </c>
      <c r="V24" s="494"/>
      <c r="W24" s="494"/>
      <c r="X24" s="494"/>
      <c r="Y24" s="494"/>
      <c r="Z24" s="494"/>
      <c r="AA24" s="148">
        <f t="shared" si="2"/>
        <v>0</v>
      </c>
      <c r="AB24" s="151" t="str">
        <f t="shared" si="3"/>
        <v>0</v>
      </c>
      <c r="AC24" s="141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</row>
    <row r="25" spans="1:407" s="11" customFormat="1" ht="14.4" customHeight="1" x14ac:dyDescent="0.25">
      <c r="A25" s="47">
        <v>21</v>
      </c>
      <c r="B25" s="121">
        <f>IF(คำอธิบาย!B23="","",(คำอธิบาย!B23))</f>
        <v>40749</v>
      </c>
      <c r="C25" s="122" t="str">
        <f>IF(คำอธิบาย!C23="","",(คำอธิบาย!C23))</f>
        <v>ญ</v>
      </c>
      <c r="D25" s="123" t="str">
        <f>IF(คำอธิบาย!D23="","",(คำอธิบาย!D23))</f>
        <v>พลกฤต</v>
      </c>
      <c r="E25" s="328" t="str">
        <f>IF(คำอธิบาย!E23="","",(คำอธิบาย!E23))</f>
        <v>พันธุ์เล่ง</v>
      </c>
      <c r="F25" s="329"/>
      <c r="G25" s="492"/>
      <c r="H25" s="492"/>
      <c r="I25" s="492"/>
      <c r="J25" s="492"/>
      <c r="K25" s="492"/>
      <c r="L25" s="492"/>
      <c r="M25" s="492"/>
      <c r="N25" s="492"/>
      <c r="O25" s="149" t="e">
        <f t="shared" si="0"/>
        <v>#N/A</v>
      </c>
      <c r="P25" s="492"/>
      <c r="Q25" s="492"/>
      <c r="R25" s="492"/>
      <c r="S25" s="492"/>
      <c r="T25" s="492"/>
      <c r="U25" s="149" t="e">
        <f t="shared" si="1"/>
        <v>#N/A</v>
      </c>
      <c r="V25" s="492"/>
      <c r="W25" s="492"/>
      <c r="X25" s="492"/>
      <c r="Y25" s="492"/>
      <c r="Z25" s="492"/>
      <c r="AA25" s="146">
        <f t="shared" si="2"/>
        <v>0</v>
      </c>
      <c r="AB25" s="149" t="str">
        <f t="shared" si="3"/>
        <v>0</v>
      </c>
      <c r="AC25" s="14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</row>
    <row r="26" spans="1:407" s="11" customFormat="1" ht="14.4" customHeight="1" x14ac:dyDescent="0.25">
      <c r="A26" s="31">
        <v>22</v>
      </c>
      <c r="B26" s="124">
        <f>IF(คำอธิบาย!B24="","",(คำอธิบาย!B24))</f>
        <v>40760</v>
      </c>
      <c r="C26" s="137" t="str">
        <f>IF(คำอธิบาย!C24="","",(คำอธิบาย!C24))</f>
        <v>ญ</v>
      </c>
      <c r="D26" s="126" t="str">
        <f>IF(คำอธิบาย!D24="","",(คำอธิบาย!D24))</f>
        <v>ชัยสิทธิ์</v>
      </c>
      <c r="E26" s="318" t="str">
        <f>IF(คำอธิบาย!E24="","",(คำอธิบาย!E24))</f>
        <v>ปลื้มสุทธิ์</v>
      </c>
      <c r="F26" s="319"/>
      <c r="G26" s="493"/>
      <c r="H26" s="493"/>
      <c r="I26" s="493"/>
      <c r="J26" s="493"/>
      <c r="K26" s="493"/>
      <c r="L26" s="493"/>
      <c r="M26" s="493"/>
      <c r="N26" s="493"/>
      <c r="O26" s="150" t="e">
        <f t="shared" si="0"/>
        <v>#N/A</v>
      </c>
      <c r="P26" s="493"/>
      <c r="Q26" s="493"/>
      <c r="R26" s="493"/>
      <c r="S26" s="493"/>
      <c r="T26" s="493"/>
      <c r="U26" s="150" t="e">
        <f t="shared" si="1"/>
        <v>#N/A</v>
      </c>
      <c r="V26" s="493"/>
      <c r="W26" s="493"/>
      <c r="X26" s="493"/>
      <c r="Y26" s="493"/>
      <c r="Z26" s="493"/>
      <c r="AA26" s="147">
        <f t="shared" si="2"/>
        <v>0</v>
      </c>
      <c r="AB26" s="150" t="str">
        <f t="shared" si="3"/>
        <v>0</v>
      </c>
      <c r="AC26" s="14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</row>
    <row r="27" spans="1:407" s="11" customFormat="1" ht="14.4" customHeight="1" x14ac:dyDescent="0.25">
      <c r="A27" s="31">
        <v>23</v>
      </c>
      <c r="B27" s="124">
        <f>IF(คำอธิบาย!B25="","",(คำอธิบาย!B25))</f>
        <v>40794</v>
      </c>
      <c r="C27" s="125" t="str">
        <f>IF(คำอธิบาย!C25="","",(คำอธิบาย!C25))</f>
        <v>ญ</v>
      </c>
      <c r="D27" s="126" t="str">
        <f>IF(คำอธิบาย!D25="","",(คำอธิบาย!D25))</f>
        <v>สิรวิชญ์</v>
      </c>
      <c r="E27" s="318" t="str">
        <f>IF(คำอธิบาย!E25="","",(คำอธิบาย!E25))</f>
        <v>พัฒน์ศรีทอง</v>
      </c>
      <c r="F27" s="319"/>
      <c r="G27" s="493"/>
      <c r="H27" s="493"/>
      <c r="I27" s="493"/>
      <c r="J27" s="493"/>
      <c r="K27" s="493"/>
      <c r="L27" s="493"/>
      <c r="M27" s="493"/>
      <c r="N27" s="493"/>
      <c r="O27" s="150" t="e">
        <f t="shared" si="0"/>
        <v>#N/A</v>
      </c>
      <c r="P27" s="493"/>
      <c r="Q27" s="493"/>
      <c r="R27" s="493"/>
      <c r="S27" s="493"/>
      <c r="T27" s="493"/>
      <c r="U27" s="150" t="e">
        <f t="shared" si="1"/>
        <v>#N/A</v>
      </c>
      <c r="V27" s="493"/>
      <c r="W27" s="493"/>
      <c r="X27" s="493"/>
      <c r="Y27" s="493"/>
      <c r="Z27" s="493"/>
      <c r="AA27" s="147">
        <f t="shared" si="2"/>
        <v>0</v>
      </c>
      <c r="AB27" s="150" t="str">
        <f t="shared" si="3"/>
        <v>0</v>
      </c>
      <c r="AC27" s="141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</row>
    <row r="28" spans="1:407" s="11" customFormat="1" ht="14.4" customHeight="1" x14ac:dyDescent="0.25">
      <c r="A28" s="31">
        <v>24</v>
      </c>
      <c r="B28" s="124">
        <f>IF(คำอธิบาย!B26="","",(คำอธิบาย!B26))</f>
        <v>40827</v>
      </c>
      <c r="C28" s="125" t="str">
        <f>IF(คำอธิบาย!C26="","",(คำอธิบาย!C26))</f>
        <v>ญ</v>
      </c>
      <c r="D28" s="126" t="str">
        <f>IF(คำอธิบาย!D26="","",(คำอธิบาย!D26))</f>
        <v>ณภัทร</v>
      </c>
      <c r="E28" s="318" t="str">
        <f>IF(คำอธิบาย!E26="","",(คำอธิบาย!E26))</f>
        <v>อุไรโรจน์</v>
      </c>
      <c r="F28" s="319"/>
      <c r="G28" s="493"/>
      <c r="H28" s="493"/>
      <c r="I28" s="493"/>
      <c r="J28" s="493"/>
      <c r="K28" s="493"/>
      <c r="L28" s="493"/>
      <c r="M28" s="493"/>
      <c r="N28" s="493"/>
      <c r="O28" s="150" t="e">
        <f t="shared" si="0"/>
        <v>#N/A</v>
      </c>
      <c r="P28" s="493"/>
      <c r="Q28" s="493"/>
      <c r="R28" s="493"/>
      <c r="S28" s="493"/>
      <c r="T28" s="493"/>
      <c r="U28" s="150" t="e">
        <f t="shared" si="1"/>
        <v>#N/A</v>
      </c>
      <c r="V28" s="493"/>
      <c r="W28" s="493"/>
      <c r="X28" s="493"/>
      <c r="Y28" s="493"/>
      <c r="Z28" s="493"/>
      <c r="AA28" s="147">
        <f t="shared" si="2"/>
        <v>0</v>
      </c>
      <c r="AB28" s="150" t="str">
        <f t="shared" si="3"/>
        <v>0</v>
      </c>
      <c r="AC28" s="14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</row>
    <row r="29" spans="1:407" s="11" customFormat="1" ht="14.4" customHeight="1" x14ac:dyDescent="0.25">
      <c r="A29" s="51">
        <v>25</v>
      </c>
      <c r="B29" s="127">
        <f>IF(คำอธิบาย!B27="","",(คำอธิบาย!B27))</f>
        <v>40832</v>
      </c>
      <c r="C29" s="128" t="str">
        <f>IF(คำอธิบาย!C27="","",(คำอธิบาย!C27))</f>
        <v>ญ</v>
      </c>
      <c r="D29" s="129" t="str">
        <f>IF(คำอธิบาย!D27="","",(คำอธิบาย!D27))</f>
        <v>ชัชพงค์</v>
      </c>
      <c r="E29" s="320" t="str">
        <f>IF(คำอธิบาย!E27="","",(คำอธิบาย!E27))</f>
        <v>พรประสิทธิ์</v>
      </c>
      <c r="F29" s="321"/>
      <c r="G29" s="494"/>
      <c r="H29" s="494"/>
      <c r="I29" s="494"/>
      <c r="J29" s="494"/>
      <c r="K29" s="494"/>
      <c r="L29" s="494"/>
      <c r="M29" s="494"/>
      <c r="N29" s="494"/>
      <c r="O29" s="151" t="e">
        <f t="shared" si="0"/>
        <v>#N/A</v>
      </c>
      <c r="P29" s="494"/>
      <c r="Q29" s="494"/>
      <c r="R29" s="494"/>
      <c r="S29" s="494"/>
      <c r="T29" s="494"/>
      <c r="U29" s="151" t="e">
        <f t="shared" si="1"/>
        <v>#N/A</v>
      </c>
      <c r="V29" s="494"/>
      <c r="W29" s="494"/>
      <c r="X29" s="494"/>
      <c r="Y29" s="494"/>
      <c r="Z29" s="494"/>
      <c r="AA29" s="148">
        <f t="shared" si="2"/>
        <v>0</v>
      </c>
      <c r="AB29" s="151" t="str">
        <f t="shared" si="3"/>
        <v>0</v>
      </c>
      <c r="AC29" s="14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</row>
    <row r="30" spans="1:407" s="11" customFormat="1" ht="14.4" customHeight="1" x14ac:dyDescent="0.25">
      <c r="A30" s="47">
        <v>26</v>
      </c>
      <c r="B30" s="121">
        <f>IF(คำอธิบาย!B28="","",(คำอธิบาย!B28))</f>
        <v>40839</v>
      </c>
      <c r="C30" s="138" t="str">
        <f>IF(คำอธิบาย!C28="","",(คำอธิบาย!C28))</f>
        <v>ญ</v>
      </c>
      <c r="D30" s="123" t="str">
        <f>IF(คำอธิบาย!D28="","",(คำอธิบาย!D28))</f>
        <v>พลกฤต</v>
      </c>
      <c r="E30" s="328" t="str">
        <f>IF(คำอธิบาย!E28="","",(คำอธิบาย!E28))</f>
        <v>พันธุ์เล่ง</v>
      </c>
      <c r="F30" s="329"/>
      <c r="G30" s="492"/>
      <c r="H30" s="492"/>
      <c r="I30" s="492"/>
      <c r="J30" s="492"/>
      <c r="K30" s="492"/>
      <c r="L30" s="492"/>
      <c r="M30" s="492"/>
      <c r="N30" s="492"/>
      <c r="O30" s="149" t="e">
        <f t="shared" si="0"/>
        <v>#N/A</v>
      </c>
      <c r="P30" s="492"/>
      <c r="Q30" s="492"/>
      <c r="R30" s="492"/>
      <c r="S30" s="492"/>
      <c r="T30" s="492"/>
      <c r="U30" s="149" t="e">
        <f t="shared" si="1"/>
        <v>#N/A</v>
      </c>
      <c r="V30" s="492"/>
      <c r="W30" s="492"/>
      <c r="X30" s="492"/>
      <c r="Y30" s="492"/>
      <c r="Z30" s="492"/>
      <c r="AA30" s="146">
        <f t="shared" si="2"/>
        <v>0</v>
      </c>
      <c r="AB30" s="149" t="str">
        <f t="shared" si="3"/>
        <v>0</v>
      </c>
      <c r="AC30" s="141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</row>
    <row r="31" spans="1:407" s="11" customFormat="1" ht="14.4" customHeight="1" x14ac:dyDescent="0.25">
      <c r="A31" s="31">
        <v>27</v>
      </c>
      <c r="B31" s="124">
        <f>IF(คำอธิบาย!B29="","",(คำอธิบาย!B29))</f>
        <v>40840</v>
      </c>
      <c r="C31" s="137" t="str">
        <f>IF(คำอธิบาย!C29="","",(คำอธิบาย!C29))</f>
        <v>ญ</v>
      </c>
      <c r="D31" s="126" t="str">
        <f>IF(คำอธิบาย!D29="","",(คำอธิบาย!D29))</f>
        <v>ชัยสิทธิ์</v>
      </c>
      <c r="E31" s="318" t="str">
        <f>IF(คำอธิบาย!E29="","",(คำอธิบาย!E29))</f>
        <v>ปลื้มสุทธิ์</v>
      </c>
      <c r="F31" s="319"/>
      <c r="G31" s="493"/>
      <c r="H31" s="493"/>
      <c r="I31" s="493"/>
      <c r="J31" s="493"/>
      <c r="K31" s="493"/>
      <c r="L31" s="493"/>
      <c r="M31" s="493"/>
      <c r="N31" s="493"/>
      <c r="O31" s="150" t="e">
        <f t="shared" si="0"/>
        <v>#N/A</v>
      </c>
      <c r="P31" s="493"/>
      <c r="Q31" s="493"/>
      <c r="R31" s="493"/>
      <c r="S31" s="493"/>
      <c r="T31" s="493"/>
      <c r="U31" s="150" t="e">
        <f t="shared" si="1"/>
        <v>#N/A</v>
      </c>
      <c r="V31" s="493"/>
      <c r="W31" s="493"/>
      <c r="X31" s="493"/>
      <c r="Y31" s="493"/>
      <c r="Z31" s="493"/>
      <c r="AA31" s="147">
        <f t="shared" si="2"/>
        <v>0</v>
      </c>
      <c r="AB31" s="150" t="str">
        <f t="shared" si="3"/>
        <v>0</v>
      </c>
      <c r="AC31" s="141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</row>
    <row r="32" spans="1:407" s="11" customFormat="1" ht="14.4" customHeight="1" x14ac:dyDescent="0.25">
      <c r="A32" s="31">
        <v>28</v>
      </c>
      <c r="B32" s="124">
        <f>IF(คำอธิบาย!B30="","",(คำอธิบาย!B30))</f>
        <v>40889</v>
      </c>
      <c r="C32" s="137" t="str">
        <f>IF(คำอธิบาย!C30="","",(คำอธิบาย!C30))</f>
        <v>ญ</v>
      </c>
      <c r="D32" s="126" t="str">
        <f>IF(คำอธิบาย!D30="","",(คำอธิบาย!D30))</f>
        <v>สิรวิชญ์</v>
      </c>
      <c r="E32" s="318" t="str">
        <f>IF(คำอธิบาย!E30="","",(คำอธิบาย!E30))</f>
        <v>พัฒน์ศรีทอง</v>
      </c>
      <c r="F32" s="319"/>
      <c r="G32" s="493"/>
      <c r="H32" s="493"/>
      <c r="I32" s="493"/>
      <c r="J32" s="493"/>
      <c r="K32" s="493"/>
      <c r="L32" s="493"/>
      <c r="M32" s="493"/>
      <c r="N32" s="493"/>
      <c r="O32" s="150" t="e">
        <f t="shared" si="0"/>
        <v>#N/A</v>
      </c>
      <c r="P32" s="493"/>
      <c r="Q32" s="493"/>
      <c r="R32" s="493"/>
      <c r="S32" s="493"/>
      <c r="T32" s="493"/>
      <c r="U32" s="150" t="e">
        <f t="shared" si="1"/>
        <v>#N/A</v>
      </c>
      <c r="V32" s="493"/>
      <c r="W32" s="493"/>
      <c r="X32" s="493"/>
      <c r="Y32" s="493"/>
      <c r="Z32" s="493"/>
      <c r="AA32" s="147">
        <f t="shared" si="2"/>
        <v>0</v>
      </c>
      <c r="AB32" s="150" t="str">
        <f t="shared" si="3"/>
        <v>0</v>
      </c>
      <c r="AC32" s="141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  <c r="IW32" s="199"/>
      <c r="IX32" s="199"/>
      <c r="IY32" s="199"/>
      <c r="IZ32" s="199"/>
      <c r="JA32" s="199"/>
      <c r="JB32" s="199"/>
      <c r="JC32" s="199"/>
      <c r="JD32" s="199"/>
      <c r="JE32" s="199"/>
      <c r="JF32" s="199"/>
      <c r="JG32" s="199"/>
      <c r="JH32" s="199"/>
      <c r="JI32" s="199"/>
      <c r="JJ32" s="199"/>
      <c r="JK32" s="199"/>
      <c r="JL32" s="199"/>
      <c r="JM32" s="199"/>
      <c r="JN32" s="199"/>
      <c r="JO32" s="199"/>
      <c r="JP32" s="199"/>
      <c r="JQ32" s="199"/>
      <c r="JR32" s="199"/>
      <c r="JS32" s="199"/>
      <c r="JT32" s="199"/>
      <c r="JU32" s="199"/>
      <c r="JV32" s="199"/>
      <c r="JW32" s="199"/>
      <c r="JX32" s="199"/>
      <c r="JY32" s="199"/>
      <c r="JZ32" s="199"/>
      <c r="KA32" s="199"/>
      <c r="KB32" s="199"/>
      <c r="KC32" s="199"/>
      <c r="KD32" s="199"/>
      <c r="KE32" s="199"/>
      <c r="KF32" s="199"/>
      <c r="KG32" s="199"/>
      <c r="KH32" s="199"/>
      <c r="KI32" s="199"/>
      <c r="KJ32" s="199"/>
      <c r="KK32" s="199"/>
      <c r="KL32" s="199"/>
      <c r="KM32" s="199"/>
      <c r="KN32" s="199"/>
      <c r="KO32" s="199"/>
      <c r="KP32" s="199"/>
      <c r="KQ32" s="199"/>
      <c r="KR32" s="199"/>
      <c r="KS32" s="199"/>
      <c r="KT32" s="199"/>
      <c r="KU32" s="199"/>
      <c r="KV32" s="199"/>
      <c r="KW32" s="199"/>
      <c r="KX32" s="199"/>
      <c r="KY32" s="199"/>
      <c r="KZ32" s="199"/>
      <c r="LA32" s="199"/>
      <c r="LB32" s="199"/>
      <c r="LC32" s="199"/>
      <c r="LD32" s="199"/>
      <c r="LE32" s="199"/>
      <c r="LF32" s="199"/>
      <c r="LG32" s="199"/>
      <c r="LH32" s="199"/>
      <c r="LI32" s="199"/>
      <c r="LJ32" s="199"/>
      <c r="LK32" s="199"/>
      <c r="LL32" s="199"/>
      <c r="LM32" s="199"/>
      <c r="LN32" s="199"/>
      <c r="LO32" s="199"/>
      <c r="LP32" s="199"/>
      <c r="LQ32" s="199"/>
      <c r="LR32" s="199"/>
      <c r="LS32" s="199"/>
      <c r="LT32" s="199"/>
      <c r="LU32" s="199"/>
      <c r="LV32" s="199"/>
      <c r="LW32" s="199"/>
      <c r="LX32" s="199"/>
      <c r="LY32" s="199"/>
      <c r="LZ32" s="199"/>
      <c r="MA32" s="199"/>
      <c r="MB32" s="199"/>
      <c r="MC32" s="199"/>
      <c r="MD32" s="199"/>
      <c r="ME32" s="199"/>
      <c r="MF32" s="199"/>
      <c r="MG32" s="199"/>
      <c r="MH32" s="199"/>
      <c r="MI32" s="199"/>
      <c r="MJ32" s="199"/>
      <c r="MK32" s="199"/>
      <c r="ML32" s="199"/>
      <c r="MM32" s="199"/>
      <c r="MN32" s="199"/>
      <c r="MO32" s="199"/>
      <c r="MP32" s="199"/>
      <c r="MQ32" s="199"/>
      <c r="MR32" s="199"/>
      <c r="MS32" s="199"/>
      <c r="MT32" s="199"/>
      <c r="MU32" s="199"/>
      <c r="MV32" s="199"/>
      <c r="MW32" s="199"/>
      <c r="MX32" s="199"/>
      <c r="MY32" s="199"/>
      <c r="MZ32" s="199"/>
      <c r="NA32" s="199"/>
      <c r="NB32" s="199"/>
      <c r="NC32" s="199"/>
      <c r="ND32" s="199"/>
      <c r="NE32" s="199"/>
      <c r="NF32" s="199"/>
      <c r="NG32" s="199"/>
      <c r="NH32" s="199"/>
      <c r="NI32" s="199"/>
      <c r="NJ32" s="199"/>
      <c r="NK32" s="199"/>
      <c r="NL32" s="199"/>
      <c r="NM32" s="199"/>
      <c r="NN32" s="199"/>
      <c r="NO32" s="199"/>
      <c r="NP32" s="199"/>
      <c r="NQ32" s="199"/>
      <c r="NR32" s="199"/>
      <c r="NS32" s="199"/>
      <c r="NT32" s="199"/>
      <c r="NU32" s="199"/>
      <c r="NV32" s="199"/>
      <c r="NW32" s="199"/>
      <c r="NX32" s="199"/>
      <c r="NY32" s="199"/>
      <c r="NZ32" s="199"/>
      <c r="OA32" s="199"/>
      <c r="OB32" s="199"/>
      <c r="OC32" s="199"/>
      <c r="OD32" s="199"/>
      <c r="OE32" s="199"/>
      <c r="OF32" s="199"/>
      <c r="OG32" s="199"/>
      <c r="OH32" s="199"/>
      <c r="OI32" s="199"/>
      <c r="OJ32" s="199"/>
      <c r="OK32" s="199"/>
      <c r="OL32" s="199"/>
      <c r="OM32" s="199"/>
      <c r="ON32" s="199"/>
      <c r="OO32" s="199"/>
      <c r="OP32" s="199"/>
      <c r="OQ32" s="199"/>
    </row>
    <row r="33" spans="1:407" s="11" customFormat="1" ht="14.4" customHeight="1" x14ac:dyDescent="0.25">
      <c r="A33" s="31">
        <v>29</v>
      </c>
      <c r="B33" s="124">
        <f>IF(คำอธิบาย!B31="","",(คำอธิบาย!B31))</f>
        <v>40892</v>
      </c>
      <c r="C33" s="137" t="str">
        <f>IF(คำอธิบาย!C31="","",(คำอธิบาย!C31))</f>
        <v>ญ</v>
      </c>
      <c r="D33" s="126" t="str">
        <f>IF(คำอธิบาย!D31="","",(คำอธิบาย!D31))</f>
        <v>ณภัทร</v>
      </c>
      <c r="E33" s="318" t="str">
        <f>IF(คำอธิบาย!E31="","",(คำอธิบาย!E31))</f>
        <v>อุไรโรจน์</v>
      </c>
      <c r="F33" s="319"/>
      <c r="G33" s="493"/>
      <c r="H33" s="493"/>
      <c r="I33" s="493"/>
      <c r="J33" s="493"/>
      <c r="K33" s="493"/>
      <c r="L33" s="493"/>
      <c r="M33" s="493"/>
      <c r="N33" s="493"/>
      <c r="O33" s="150" t="e">
        <f t="shared" si="0"/>
        <v>#N/A</v>
      </c>
      <c r="P33" s="493"/>
      <c r="Q33" s="493"/>
      <c r="R33" s="493"/>
      <c r="S33" s="493"/>
      <c r="T33" s="493"/>
      <c r="U33" s="150" t="e">
        <f t="shared" si="1"/>
        <v>#N/A</v>
      </c>
      <c r="V33" s="493"/>
      <c r="W33" s="493"/>
      <c r="X33" s="493"/>
      <c r="Y33" s="493"/>
      <c r="Z33" s="493"/>
      <c r="AA33" s="147">
        <f t="shared" si="2"/>
        <v>0</v>
      </c>
      <c r="AB33" s="150" t="str">
        <f t="shared" si="3"/>
        <v>0</v>
      </c>
      <c r="AC33" s="141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</row>
    <row r="34" spans="1:407" s="11" customFormat="1" ht="14.4" customHeight="1" x14ac:dyDescent="0.25">
      <c r="A34" s="51">
        <v>30</v>
      </c>
      <c r="B34" s="127">
        <f>IF(คำอธิบาย!B32="","",(คำอธิบาย!B32))</f>
        <v>40895</v>
      </c>
      <c r="C34" s="128" t="str">
        <f>IF(คำอธิบาย!C32="","",(คำอธิบาย!C32))</f>
        <v>ญ</v>
      </c>
      <c r="D34" s="129" t="str">
        <f>IF(คำอธิบาย!D32="","",(คำอธิบาย!D32))</f>
        <v>ชัชพงค์</v>
      </c>
      <c r="E34" s="320" t="str">
        <f>IF(คำอธิบาย!E32="","",(คำอธิบาย!E32))</f>
        <v>พรประสิทธิ์</v>
      </c>
      <c r="F34" s="321"/>
      <c r="G34" s="494"/>
      <c r="H34" s="494"/>
      <c r="I34" s="494"/>
      <c r="J34" s="494"/>
      <c r="K34" s="494"/>
      <c r="L34" s="494"/>
      <c r="M34" s="494"/>
      <c r="N34" s="494"/>
      <c r="O34" s="151" t="e">
        <f t="shared" si="0"/>
        <v>#N/A</v>
      </c>
      <c r="P34" s="494"/>
      <c r="Q34" s="494"/>
      <c r="R34" s="494"/>
      <c r="S34" s="494"/>
      <c r="T34" s="494"/>
      <c r="U34" s="151" t="e">
        <f t="shared" si="1"/>
        <v>#N/A</v>
      </c>
      <c r="V34" s="494"/>
      <c r="W34" s="494"/>
      <c r="X34" s="494"/>
      <c r="Y34" s="494"/>
      <c r="Z34" s="494"/>
      <c r="AA34" s="148">
        <f t="shared" si="2"/>
        <v>0</v>
      </c>
      <c r="AB34" s="151" t="str">
        <f t="shared" si="3"/>
        <v>0</v>
      </c>
      <c r="AC34" s="141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</row>
    <row r="35" spans="1:407" s="11" customFormat="1" ht="14.4" customHeight="1" x14ac:dyDescent="0.25">
      <c r="A35" s="47">
        <v>31</v>
      </c>
      <c r="B35" s="121">
        <f>IF(คำอธิบาย!B33="","",(คำอธิบาย!B33))</f>
        <v>40896</v>
      </c>
      <c r="C35" s="122" t="str">
        <f>IF(คำอธิบาย!C33="","",(คำอธิบาย!C33))</f>
        <v>ญ</v>
      </c>
      <c r="D35" s="123" t="str">
        <f>IF(คำอธิบาย!D33="","",(คำอธิบาย!D33))</f>
        <v>พลกฤต</v>
      </c>
      <c r="E35" s="328" t="str">
        <f>IF(คำอธิบาย!E33="","",(คำอธิบาย!E33))</f>
        <v>พันธุ์เล่ง</v>
      </c>
      <c r="F35" s="329"/>
      <c r="G35" s="492"/>
      <c r="H35" s="492"/>
      <c r="I35" s="492"/>
      <c r="J35" s="492"/>
      <c r="K35" s="492"/>
      <c r="L35" s="492"/>
      <c r="M35" s="492"/>
      <c r="N35" s="492"/>
      <c r="O35" s="149" t="e">
        <f t="shared" si="0"/>
        <v>#N/A</v>
      </c>
      <c r="P35" s="492"/>
      <c r="Q35" s="492"/>
      <c r="R35" s="492"/>
      <c r="S35" s="492"/>
      <c r="T35" s="492"/>
      <c r="U35" s="149" t="e">
        <f t="shared" si="1"/>
        <v>#N/A</v>
      </c>
      <c r="V35" s="492"/>
      <c r="W35" s="492"/>
      <c r="X35" s="492"/>
      <c r="Y35" s="492"/>
      <c r="Z35" s="492"/>
      <c r="AA35" s="146">
        <f t="shared" si="2"/>
        <v>0</v>
      </c>
      <c r="AB35" s="149" t="str">
        <f t="shared" si="3"/>
        <v>0</v>
      </c>
      <c r="AC35" s="141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</row>
    <row r="36" spans="1:407" s="11" customFormat="1" ht="14.4" customHeight="1" x14ac:dyDescent="0.25">
      <c r="A36" s="31">
        <v>32</v>
      </c>
      <c r="B36" s="124">
        <f>IF(คำอธิบาย!B34="","",(คำอธิบาย!B34))</f>
        <v>40898</v>
      </c>
      <c r="C36" s="125" t="str">
        <f>IF(คำอธิบาย!C34="","",(คำอธิบาย!C34))</f>
        <v>ญ</v>
      </c>
      <c r="D36" s="126" t="str">
        <f>IF(คำอธิบาย!D34="","",(คำอธิบาย!D34))</f>
        <v>ชัยสิทธิ์</v>
      </c>
      <c r="E36" s="318" t="str">
        <f>IF(คำอธิบาย!E34="","",(คำอธิบาย!E34))</f>
        <v>ปลื้มสุทธิ์</v>
      </c>
      <c r="F36" s="319"/>
      <c r="G36" s="493"/>
      <c r="H36" s="493"/>
      <c r="I36" s="493"/>
      <c r="J36" s="493"/>
      <c r="K36" s="493"/>
      <c r="L36" s="493"/>
      <c r="M36" s="493"/>
      <c r="N36" s="493"/>
      <c r="O36" s="150" t="e">
        <f t="shared" si="0"/>
        <v>#N/A</v>
      </c>
      <c r="P36" s="493"/>
      <c r="Q36" s="493"/>
      <c r="R36" s="493"/>
      <c r="S36" s="493"/>
      <c r="T36" s="493"/>
      <c r="U36" s="150" t="e">
        <f t="shared" si="1"/>
        <v>#N/A</v>
      </c>
      <c r="V36" s="493"/>
      <c r="W36" s="493"/>
      <c r="X36" s="493"/>
      <c r="Y36" s="493"/>
      <c r="Z36" s="493"/>
      <c r="AA36" s="147">
        <f t="shared" si="2"/>
        <v>0</v>
      </c>
      <c r="AB36" s="150" t="str">
        <f t="shared" si="3"/>
        <v>0</v>
      </c>
      <c r="AC36" s="141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</row>
    <row r="37" spans="1:407" s="11" customFormat="1" ht="14.4" customHeight="1" x14ac:dyDescent="0.25">
      <c r="A37" s="31">
        <v>33</v>
      </c>
      <c r="B37" s="131">
        <f>IF(คำอธิบาย!B35="","",(คำอธิบาย!B35))</f>
        <v>42652</v>
      </c>
      <c r="C37" s="132" t="str">
        <f>IF(คำอธิบาย!C35="","",(คำอธิบาย!C35))</f>
        <v>ญ</v>
      </c>
      <c r="D37" s="126" t="str">
        <f>IF(คำอธิบาย!D35="","",(คำอธิบาย!D35))</f>
        <v>สิรวิชญ์</v>
      </c>
      <c r="E37" s="318" t="str">
        <f>IF(คำอธิบาย!E35="","",(คำอธิบาย!E35))</f>
        <v>พัฒน์ศรีทอง</v>
      </c>
      <c r="F37" s="319"/>
      <c r="G37" s="493"/>
      <c r="H37" s="493"/>
      <c r="I37" s="493"/>
      <c r="J37" s="493"/>
      <c r="K37" s="493"/>
      <c r="L37" s="493"/>
      <c r="M37" s="493"/>
      <c r="N37" s="493"/>
      <c r="O37" s="150" t="e">
        <f t="shared" si="0"/>
        <v>#N/A</v>
      </c>
      <c r="P37" s="493"/>
      <c r="Q37" s="493"/>
      <c r="R37" s="493"/>
      <c r="S37" s="493"/>
      <c r="T37" s="493"/>
      <c r="U37" s="150" t="e">
        <f t="shared" si="1"/>
        <v>#N/A</v>
      </c>
      <c r="V37" s="493"/>
      <c r="W37" s="493"/>
      <c r="X37" s="493"/>
      <c r="Y37" s="493"/>
      <c r="Z37" s="493"/>
      <c r="AA37" s="147">
        <f t="shared" si="2"/>
        <v>0</v>
      </c>
      <c r="AB37" s="150" t="str">
        <f t="shared" si="3"/>
        <v>0</v>
      </c>
      <c r="AC37" s="141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  <c r="IW37" s="199"/>
      <c r="IX37" s="199"/>
      <c r="IY37" s="199"/>
      <c r="IZ37" s="199"/>
      <c r="JA37" s="199"/>
      <c r="JB37" s="199"/>
      <c r="JC37" s="199"/>
      <c r="JD37" s="199"/>
      <c r="JE37" s="199"/>
      <c r="JF37" s="199"/>
      <c r="JG37" s="199"/>
      <c r="JH37" s="199"/>
      <c r="JI37" s="199"/>
      <c r="JJ37" s="199"/>
      <c r="JK37" s="199"/>
      <c r="JL37" s="199"/>
      <c r="JM37" s="199"/>
      <c r="JN37" s="199"/>
      <c r="JO37" s="199"/>
      <c r="JP37" s="199"/>
      <c r="JQ37" s="199"/>
      <c r="JR37" s="199"/>
      <c r="JS37" s="199"/>
      <c r="JT37" s="199"/>
      <c r="JU37" s="199"/>
      <c r="JV37" s="199"/>
      <c r="JW37" s="199"/>
      <c r="JX37" s="199"/>
      <c r="JY37" s="199"/>
      <c r="JZ37" s="199"/>
      <c r="KA37" s="199"/>
      <c r="KB37" s="199"/>
      <c r="KC37" s="199"/>
      <c r="KD37" s="199"/>
      <c r="KE37" s="199"/>
      <c r="KF37" s="199"/>
      <c r="KG37" s="199"/>
      <c r="KH37" s="199"/>
      <c r="KI37" s="199"/>
      <c r="KJ37" s="199"/>
      <c r="KK37" s="199"/>
      <c r="KL37" s="199"/>
      <c r="KM37" s="199"/>
      <c r="KN37" s="199"/>
      <c r="KO37" s="199"/>
      <c r="KP37" s="199"/>
      <c r="KQ37" s="199"/>
      <c r="KR37" s="199"/>
      <c r="KS37" s="199"/>
      <c r="KT37" s="199"/>
      <c r="KU37" s="199"/>
      <c r="KV37" s="199"/>
      <c r="KW37" s="199"/>
      <c r="KX37" s="199"/>
      <c r="KY37" s="199"/>
      <c r="KZ37" s="199"/>
      <c r="LA37" s="199"/>
      <c r="LB37" s="199"/>
      <c r="LC37" s="199"/>
      <c r="LD37" s="199"/>
      <c r="LE37" s="199"/>
      <c r="LF37" s="199"/>
      <c r="LG37" s="199"/>
      <c r="LH37" s="199"/>
      <c r="LI37" s="199"/>
      <c r="LJ37" s="199"/>
      <c r="LK37" s="199"/>
      <c r="LL37" s="199"/>
      <c r="LM37" s="199"/>
      <c r="LN37" s="199"/>
      <c r="LO37" s="199"/>
      <c r="LP37" s="199"/>
      <c r="LQ37" s="199"/>
      <c r="LR37" s="199"/>
      <c r="LS37" s="199"/>
      <c r="LT37" s="199"/>
      <c r="LU37" s="199"/>
      <c r="LV37" s="199"/>
      <c r="LW37" s="199"/>
      <c r="LX37" s="199"/>
      <c r="LY37" s="199"/>
      <c r="LZ37" s="199"/>
      <c r="MA37" s="199"/>
      <c r="MB37" s="199"/>
      <c r="MC37" s="199"/>
      <c r="MD37" s="199"/>
      <c r="ME37" s="199"/>
      <c r="MF37" s="199"/>
      <c r="MG37" s="199"/>
      <c r="MH37" s="199"/>
      <c r="MI37" s="199"/>
      <c r="MJ37" s="199"/>
      <c r="MK37" s="199"/>
      <c r="ML37" s="199"/>
      <c r="MM37" s="199"/>
      <c r="MN37" s="199"/>
      <c r="MO37" s="199"/>
      <c r="MP37" s="199"/>
      <c r="MQ37" s="199"/>
      <c r="MR37" s="199"/>
      <c r="MS37" s="199"/>
      <c r="MT37" s="199"/>
      <c r="MU37" s="199"/>
      <c r="MV37" s="199"/>
      <c r="MW37" s="199"/>
      <c r="MX37" s="199"/>
      <c r="MY37" s="199"/>
      <c r="MZ37" s="199"/>
      <c r="NA37" s="199"/>
      <c r="NB37" s="199"/>
      <c r="NC37" s="199"/>
      <c r="ND37" s="199"/>
      <c r="NE37" s="199"/>
      <c r="NF37" s="199"/>
      <c r="NG37" s="199"/>
      <c r="NH37" s="199"/>
      <c r="NI37" s="199"/>
      <c r="NJ37" s="199"/>
      <c r="NK37" s="199"/>
      <c r="NL37" s="199"/>
      <c r="NM37" s="199"/>
      <c r="NN37" s="199"/>
      <c r="NO37" s="199"/>
      <c r="NP37" s="199"/>
      <c r="NQ37" s="199"/>
      <c r="NR37" s="199"/>
      <c r="NS37" s="199"/>
      <c r="NT37" s="199"/>
      <c r="NU37" s="199"/>
      <c r="NV37" s="199"/>
      <c r="NW37" s="199"/>
      <c r="NX37" s="199"/>
      <c r="NY37" s="199"/>
      <c r="NZ37" s="199"/>
      <c r="OA37" s="199"/>
      <c r="OB37" s="199"/>
      <c r="OC37" s="199"/>
      <c r="OD37" s="199"/>
      <c r="OE37" s="199"/>
      <c r="OF37" s="199"/>
      <c r="OG37" s="199"/>
      <c r="OH37" s="199"/>
      <c r="OI37" s="199"/>
      <c r="OJ37" s="199"/>
      <c r="OK37" s="199"/>
      <c r="OL37" s="199"/>
      <c r="OM37" s="199"/>
      <c r="ON37" s="199"/>
      <c r="OO37" s="199"/>
      <c r="OP37" s="199"/>
      <c r="OQ37" s="199"/>
    </row>
    <row r="38" spans="1:407" s="11" customFormat="1" ht="14.4" customHeight="1" x14ac:dyDescent="0.25">
      <c r="A38" s="31">
        <v>34</v>
      </c>
      <c r="B38" s="131">
        <f>IF(คำอธิบาย!B36="","",(คำอธิบาย!B36))</f>
        <v>42653</v>
      </c>
      <c r="C38" s="132" t="str">
        <f>IF(คำอธิบาย!C36="","",(คำอธิบาย!C36))</f>
        <v>ญ</v>
      </c>
      <c r="D38" s="126" t="str">
        <f>IF(คำอธิบาย!D36="","",(คำอธิบาย!D36))</f>
        <v>ณภัทร</v>
      </c>
      <c r="E38" s="318" t="str">
        <f>IF(คำอธิบาย!E36="","",(คำอธิบาย!E36))</f>
        <v>อุไรโรจน์</v>
      </c>
      <c r="F38" s="319"/>
      <c r="G38" s="493"/>
      <c r="H38" s="493"/>
      <c r="I38" s="493"/>
      <c r="J38" s="493"/>
      <c r="K38" s="493"/>
      <c r="L38" s="493"/>
      <c r="M38" s="493"/>
      <c r="N38" s="493"/>
      <c r="O38" s="150" t="e">
        <f t="shared" si="0"/>
        <v>#N/A</v>
      </c>
      <c r="P38" s="493"/>
      <c r="Q38" s="493"/>
      <c r="R38" s="493"/>
      <c r="S38" s="493"/>
      <c r="T38" s="493"/>
      <c r="U38" s="150" t="e">
        <f t="shared" si="1"/>
        <v>#N/A</v>
      </c>
      <c r="V38" s="493"/>
      <c r="W38" s="493"/>
      <c r="X38" s="493"/>
      <c r="Y38" s="493"/>
      <c r="Z38" s="493"/>
      <c r="AA38" s="147">
        <f t="shared" si="2"/>
        <v>0</v>
      </c>
      <c r="AB38" s="150" t="str">
        <f t="shared" si="3"/>
        <v>0</v>
      </c>
      <c r="AC38" s="141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</row>
    <row r="39" spans="1:407" s="11" customFormat="1" ht="14.4" customHeight="1" x14ac:dyDescent="0.25">
      <c r="A39" s="51">
        <v>35</v>
      </c>
      <c r="B39" s="134">
        <f>IF(คำอธิบาย!B37="","",(คำอธิบาย!B37))</f>
        <v>42654</v>
      </c>
      <c r="C39" s="135" t="str">
        <f>IF(คำอธิบาย!C37="","",(คำอธิบาย!C37))</f>
        <v>ญ</v>
      </c>
      <c r="D39" s="129" t="str">
        <f>IF(คำอธิบาย!D37="","",(คำอธิบาย!D37))</f>
        <v>ชัชพงค์</v>
      </c>
      <c r="E39" s="320" t="str">
        <f>IF(คำอธิบาย!E37="","",(คำอธิบาย!E37))</f>
        <v>พรประสิทธิ์</v>
      </c>
      <c r="F39" s="321"/>
      <c r="G39" s="494"/>
      <c r="H39" s="494"/>
      <c r="I39" s="494"/>
      <c r="J39" s="494"/>
      <c r="K39" s="494"/>
      <c r="L39" s="494"/>
      <c r="M39" s="494"/>
      <c r="N39" s="494"/>
      <c r="O39" s="151" t="e">
        <f t="shared" si="0"/>
        <v>#N/A</v>
      </c>
      <c r="P39" s="494"/>
      <c r="Q39" s="494"/>
      <c r="R39" s="494"/>
      <c r="S39" s="494"/>
      <c r="T39" s="494"/>
      <c r="U39" s="151" t="e">
        <f t="shared" si="1"/>
        <v>#N/A</v>
      </c>
      <c r="V39" s="494"/>
      <c r="W39" s="494"/>
      <c r="X39" s="494"/>
      <c r="Y39" s="494"/>
      <c r="Z39" s="494"/>
      <c r="AA39" s="148">
        <f t="shared" si="2"/>
        <v>0</v>
      </c>
      <c r="AB39" s="151" t="str">
        <f t="shared" si="3"/>
        <v>0</v>
      </c>
      <c r="AC39" s="141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</row>
    <row r="40" spans="1:407" s="11" customFormat="1" ht="14.4" customHeight="1" x14ac:dyDescent="0.25">
      <c r="A40" s="47">
        <v>36</v>
      </c>
      <c r="B40" s="139">
        <f>IF(คำอธิบาย!B38="","",(คำอธิบาย!B38))</f>
        <v>42655</v>
      </c>
      <c r="C40" s="140" t="str">
        <f>IF(คำอธิบาย!C38="","",(คำอธิบาย!C38))</f>
        <v>ญ</v>
      </c>
      <c r="D40" s="123" t="str">
        <f>IF(คำอธิบาย!D38="","",(คำอธิบาย!D38))</f>
        <v>พลกฤต</v>
      </c>
      <c r="E40" s="328" t="str">
        <f>IF(คำอธิบาย!E38="","",(คำอธิบาย!E38))</f>
        <v>พันธุ์เล่ง</v>
      </c>
      <c r="F40" s="329"/>
      <c r="G40" s="492"/>
      <c r="H40" s="492"/>
      <c r="I40" s="492"/>
      <c r="J40" s="492"/>
      <c r="K40" s="492"/>
      <c r="L40" s="492"/>
      <c r="M40" s="492"/>
      <c r="N40" s="492"/>
      <c r="O40" s="149" t="e">
        <f t="shared" si="0"/>
        <v>#N/A</v>
      </c>
      <c r="P40" s="492"/>
      <c r="Q40" s="492"/>
      <c r="R40" s="492"/>
      <c r="S40" s="492"/>
      <c r="T40" s="492"/>
      <c r="U40" s="149" t="e">
        <f t="shared" si="1"/>
        <v>#N/A</v>
      </c>
      <c r="V40" s="492"/>
      <c r="W40" s="492"/>
      <c r="X40" s="492"/>
      <c r="Y40" s="492"/>
      <c r="Z40" s="492"/>
      <c r="AA40" s="146">
        <f t="shared" si="2"/>
        <v>0</v>
      </c>
      <c r="AB40" s="149" t="str">
        <f t="shared" si="3"/>
        <v>0</v>
      </c>
      <c r="AC40" s="141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</row>
    <row r="41" spans="1:407" s="11" customFormat="1" ht="14.4" customHeight="1" x14ac:dyDescent="0.25">
      <c r="A41" s="31">
        <v>37</v>
      </c>
      <c r="B41" s="131">
        <f>IF(คำอธิบาย!B39="","",(คำอธิบาย!B39))</f>
        <v>42656</v>
      </c>
      <c r="C41" s="132" t="str">
        <f>IF(คำอธิบาย!C39="","",(คำอธิบาย!C39))</f>
        <v>ญ</v>
      </c>
      <c r="D41" s="126" t="str">
        <f>IF(คำอธิบาย!D39="","",(คำอธิบาย!D39))</f>
        <v>ชัยสิทธิ์</v>
      </c>
      <c r="E41" s="318" t="str">
        <f>IF(คำอธิบาย!E39="","",(คำอธิบาย!E39))</f>
        <v>ปลื้มสุทธิ์</v>
      </c>
      <c r="F41" s="319"/>
      <c r="G41" s="493"/>
      <c r="H41" s="493"/>
      <c r="I41" s="493"/>
      <c r="J41" s="493"/>
      <c r="K41" s="493"/>
      <c r="L41" s="493"/>
      <c r="M41" s="493"/>
      <c r="N41" s="493"/>
      <c r="O41" s="150" t="e">
        <f t="shared" si="0"/>
        <v>#N/A</v>
      </c>
      <c r="P41" s="493"/>
      <c r="Q41" s="493"/>
      <c r="R41" s="493"/>
      <c r="S41" s="493"/>
      <c r="T41" s="493"/>
      <c r="U41" s="150" t="e">
        <f t="shared" si="1"/>
        <v>#N/A</v>
      </c>
      <c r="V41" s="493"/>
      <c r="W41" s="493"/>
      <c r="X41" s="493"/>
      <c r="Y41" s="493"/>
      <c r="Z41" s="493"/>
      <c r="AA41" s="147">
        <f t="shared" si="2"/>
        <v>0</v>
      </c>
      <c r="AB41" s="150" t="str">
        <f t="shared" si="3"/>
        <v>0</v>
      </c>
      <c r="AC41" s="141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</row>
    <row r="42" spans="1:407" s="11" customFormat="1" ht="14.4" customHeight="1" x14ac:dyDescent="0.25">
      <c r="A42" s="31">
        <v>38</v>
      </c>
      <c r="B42" s="131">
        <f>IF(คำอธิบาย!B40="","",(คำอธิบาย!B40))</f>
        <v>42657</v>
      </c>
      <c r="C42" s="132" t="str">
        <f>IF(คำอธิบาย!C40="","",(คำอธิบาย!C40))</f>
        <v>ญ</v>
      </c>
      <c r="D42" s="126" t="str">
        <f>IF(คำอธิบาย!D40="","",(คำอธิบาย!D40))</f>
        <v>สิรวิชญ์</v>
      </c>
      <c r="E42" s="318" t="str">
        <f>IF(คำอธิบาย!E40="","",(คำอธิบาย!E40))</f>
        <v>พัฒน์ศรีทอง</v>
      </c>
      <c r="F42" s="319"/>
      <c r="G42" s="493"/>
      <c r="H42" s="493"/>
      <c r="I42" s="493"/>
      <c r="J42" s="493"/>
      <c r="K42" s="493"/>
      <c r="L42" s="493"/>
      <c r="M42" s="493"/>
      <c r="N42" s="493"/>
      <c r="O42" s="150" t="e">
        <f t="shared" si="0"/>
        <v>#N/A</v>
      </c>
      <c r="P42" s="493"/>
      <c r="Q42" s="493"/>
      <c r="R42" s="493"/>
      <c r="S42" s="493"/>
      <c r="T42" s="493"/>
      <c r="U42" s="150" t="e">
        <f t="shared" si="1"/>
        <v>#N/A</v>
      </c>
      <c r="V42" s="493"/>
      <c r="W42" s="493"/>
      <c r="X42" s="493"/>
      <c r="Y42" s="493"/>
      <c r="Z42" s="493"/>
      <c r="AA42" s="147">
        <f t="shared" si="2"/>
        <v>0</v>
      </c>
      <c r="AB42" s="150" t="str">
        <f t="shared" si="3"/>
        <v>0</v>
      </c>
      <c r="AC42" s="141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</row>
    <row r="43" spans="1:407" s="19" customFormat="1" ht="14.4" customHeight="1" x14ac:dyDescent="0.25">
      <c r="A43" s="31">
        <v>39</v>
      </c>
      <c r="B43" s="131">
        <f>IF(คำอธิบาย!B41="","",(คำอธิบาย!B41))</f>
        <v>42658</v>
      </c>
      <c r="C43" s="132" t="str">
        <f>IF(คำอธิบาย!C41="","",(คำอธิบาย!C41))</f>
        <v>ญ</v>
      </c>
      <c r="D43" s="126" t="str">
        <f>IF(คำอธิบาย!D41="","",(คำอธิบาย!D41))</f>
        <v>ณภัทร</v>
      </c>
      <c r="E43" s="318" t="str">
        <f>IF(คำอธิบาย!E41="","",(คำอธิบาย!E41))</f>
        <v>อุไรโรจน์</v>
      </c>
      <c r="F43" s="319"/>
      <c r="G43" s="493"/>
      <c r="H43" s="493"/>
      <c r="I43" s="493"/>
      <c r="J43" s="493"/>
      <c r="K43" s="493"/>
      <c r="L43" s="493"/>
      <c r="M43" s="493"/>
      <c r="N43" s="493"/>
      <c r="O43" s="150" t="e">
        <f t="shared" si="0"/>
        <v>#N/A</v>
      </c>
      <c r="P43" s="493"/>
      <c r="Q43" s="493"/>
      <c r="R43" s="493"/>
      <c r="S43" s="493"/>
      <c r="T43" s="493"/>
      <c r="U43" s="150" t="e">
        <f t="shared" si="1"/>
        <v>#N/A</v>
      </c>
      <c r="V43" s="493"/>
      <c r="W43" s="493"/>
      <c r="X43" s="493"/>
      <c r="Y43" s="493"/>
      <c r="Z43" s="493"/>
      <c r="AA43" s="147">
        <f t="shared" si="2"/>
        <v>0</v>
      </c>
      <c r="AB43" s="150" t="str">
        <f t="shared" si="3"/>
        <v>0</v>
      </c>
      <c r="AC43" s="14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  <c r="IH43" s="208"/>
      <c r="II43" s="208"/>
      <c r="IJ43" s="208"/>
      <c r="IK43" s="208"/>
      <c r="IL43" s="208"/>
      <c r="IM43" s="208"/>
      <c r="IN43" s="208"/>
      <c r="IO43" s="208"/>
      <c r="IP43" s="208"/>
      <c r="IQ43" s="208"/>
      <c r="IR43" s="208"/>
      <c r="IS43" s="208"/>
      <c r="IT43" s="208"/>
      <c r="IU43" s="208"/>
      <c r="IV43" s="208"/>
      <c r="IW43" s="208"/>
      <c r="IX43" s="208"/>
      <c r="IY43" s="208"/>
      <c r="IZ43" s="208"/>
      <c r="JA43" s="208"/>
      <c r="JB43" s="208"/>
      <c r="JC43" s="208"/>
      <c r="JD43" s="208"/>
      <c r="JE43" s="208"/>
      <c r="JF43" s="208"/>
      <c r="JG43" s="208"/>
      <c r="JH43" s="208"/>
      <c r="JI43" s="208"/>
      <c r="JJ43" s="208"/>
      <c r="JK43" s="208"/>
      <c r="JL43" s="208"/>
      <c r="JM43" s="208"/>
      <c r="JN43" s="208"/>
      <c r="JO43" s="208"/>
      <c r="JP43" s="208"/>
      <c r="JQ43" s="208"/>
      <c r="JR43" s="208"/>
      <c r="JS43" s="208"/>
      <c r="JT43" s="208"/>
      <c r="JU43" s="208"/>
      <c r="JV43" s="208"/>
      <c r="JW43" s="208"/>
      <c r="JX43" s="208"/>
      <c r="JY43" s="208"/>
      <c r="JZ43" s="208"/>
      <c r="KA43" s="208"/>
      <c r="KB43" s="208"/>
      <c r="KC43" s="208"/>
      <c r="KD43" s="208"/>
      <c r="KE43" s="208"/>
      <c r="KF43" s="208"/>
      <c r="KG43" s="208"/>
      <c r="KH43" s="208"/>
      <c r="KI43" s="208"/>
      <c r="KJ43" s="208"/>
      <c r="KK43" s="208"/>
      <c r="KL43" s="208"/>
      <c r="KM43" s="208"/>
      <c r="KN43" s="208"/>
      <c r="KO43" s="208"/>
      <c r="KP43" s="208"/>
      <c r="KQ43" s="208"/>
      <c r="KR43" s="208"/>
      <c r="KS43" s="208"/>
      <c r="KT43" s="208"/>
      <c r="KU43" s="208"/>
      <c r="KV43" s="208"/>
      <c r="KW43" s="208"/>
      <c r="KX43" s="208"/>
      <c r="KY43" s="208"/>
      <c r="KZ43" s="208"/>
      <c r="LA43" s="208"/>
      <c r="LB43" s="208"/>
      <c r="LC43" s="208"/>
      <c r="LD43" s="208"/>
      <c r="LE43" s="208"/>
      <c r="LF43" s="208"/>
      <c r="LG43" s="208"/>
      <c r="LH43" s="208"/>
      <c r="LI43" s="208"/>
      <c r="LJ43" s="208"/>
      <c r="LK43" s="208"/>
      <c r="LL43" s="208"/>
      <c r="LM43" s="208"/>
      <c r="LN43" s="208"/>
      <c r="LO43" s="208"/>
      <c r="LP43" s="208"/>
      <c r="LQ43" s="208"/>
      <c r="LR43" s="208"/>
      <c r="LS43" s="208"/>
      <c r="LT43" s="208"/>
      <c r="LU43" s="208"/>
      <c r="LV43" s="208"/>
      <c r="LW43" s="208"/>
      <c r="LX43" s="208"/>
      <c r="LY43" s="208"/>
      <c r="LZ43" s="208"/>
      <c r="MA43" s="208"/>
      <c r="MB43" s="208"/>
      <c r="MC43" s="208"/>
      <c r="MD43" s="208"/>
      <c r="ME43" s="208"/>
      <c r="MF43" s="208"/>
      <c r="MG43" s="208"/>
      <c r="MH43" s="208"/>
      <c r="MI43" s="208"/>
      <c r="MJ43" s="208"/>
      <c r="MK43" s="208"/>
      <c r="ML43" s="208"/>
      <c r="MM43" s="208"/>
      <c r="MN43" s="208"/>
      <c r="MO43" s="208"/>
      <c r="MP43" s="208"/>
      <c r="MQ43" s="208"/>
      <c r="MR43" s="208"/>
      <c r="MS43" s="208"/>
      <c r="MT43" s="208"/>
      <c r="MU43" s="208"/>
      <c r="MV43" s="208"/>
      <c r="MW43" s="208"/>
      <c r="MX43" s="208"/>
      <c r="MY43" s="208"/>
      <c r="MZ43" s="208"/>
      <c r="NA43" s="208"/>
      <c r="NB43" s="208"/>
      <c r="NC43" s="208"/>
      <c r="ND43" s="208"/>
      <c r="NE43" s="208"/>
      <c r="NF43" s="208"/>
      <c r="NG43" s="208"/>
      <c r="NH43" s="208"/>
      <c r="NI43" s="208"/>
      <c r="NJ43" s="208"/>
      <c r="NK43" s="208"/>
      <c r="NL43" s="208"/>
      <c r="NM43" s="208"/>
      <c r="NN43" s="208"/>
      <c r="NO43" s="208"/>
      <c r="NP43" s="208"/>
      <c r="NQ43" s="208"/>
      <c r="NR43" s="208"/>
      <c r="NS43" s="208"/>
      <c r="NT43" s="208"/>
      <c r="NU43" s="208"/>
      <c r="NV43" s="208"/>
      <c r="NW43" s="208"/>
      <c r="NX43" s="208"/>
      <c r="NY43" s="208"/>
      <c r="NZ43" s="208"/>
      <c r="OA43" s="208"/>
      <c r="OB43" s="208"/>
      <c r="OC43" s="208"/>
      <c r="OD43" s="208"/>
      <c r="OE43" s="208"/>
      <c r="OF43" s="208"/>
      <c r="OG43" s="208"/>
      <c r="OH43" s="208"/>
      <c r="OI43" s="208"/>
      <c r="OJ43" s="208"/>
      <c r="OK43" s="208"/>
      <c r="OL43" s="208"/>
      <c r="OM43" s="208"/>
      <c r="ON43" s="208"/>
      <c r="OO43" s="208"/>
      <c r="OP43" s="208"/>
      <c r="OQ43" s="208"/>
    </row>
    <row r="44" spans="1:407" s="20" customFormat="1" ht="14.4" customHeight="1" x14ac:dyDescent="0.25">
      <c r="A44" s="51">
        <v>40</v>
      </c>
      <c r="B44" s="127">
        <f>IF(คำอธิบาย!B42="","",(คำอธิบาย!B42))</f>
        <v>42659</v>
      </c>
      <c r="C44" s="128" t="str">
        <f>IF(คำอธิบาย!C42="","",(คำอธิบาย!C42))</f>
        <v>ญ</v>
      </c>
      <c r="D44" s="129" t="str">
        <f>IF(คำอธิบาย!D42="","",(คำอธิบาย!D42))</f>
        <v>ชัชพงค์</v>
      </c>
      <c r="E44" s="320" t="str">
        <f>IF(คำอธิบาย!E42="","",(คำอธิบาย!E42))</f>
        <v>พรประสิทธิ์</v>
      </c>
      <c r="F44" s="321"/>
      <c r="G44" s="494"/>
      <c r="H44" s="494"/>
      <c r="I44" s="494"/>
      <c r="J44" s="494"/>
      <c r="K44" s="494"/>
      <c r="L44" s="494"/>
      <c r="M44" s="494"/>
      <c r="N44" s="494"/>
      <c r="O44" s="151" t="e">
        <f t="shared" si="0"/>
        <v>#N/A</v>
      </c>
      <c r="P44" s="494"/>
      <c r="Q44" s="494"/>
      <c r="R44" s="494"/>
      <c r="S44" s="494"/>
      <c r="T44" s="494"/>
      <c r="U44" s="151" t="e">
        <f t="shared" si="1"/>
        <v>#N/A</v>
      </c>
      <c r="V44" s="494"/>
      <c r="W44" s="494"/>
      <c r="X44" s="494"/>
      <c r="Y44" s="494"/>
      <c r="Z44" s="494"/>
      <c r="AA44" s="148">
        <f t="shared" si="2"/>
        <v>0</v>
      </c>
      <c r="AB44" s="151" t="str">
        <f t="shared" si="3"/>
        <v>0</v>
      </c>
      <c r="AC44" s="143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  <c r="IH44" s="208"/>
      <c r="II44" s="208"/>
      <c r="IJ44" s="208"/>
      <c r="IK44" s="208"/>
      <c r="IL44" s="208"/>
      <c r="IM44" s="208"/>
      <c r="IN44" s="208"/>
      <c r="IO44" s="208"/>
      <c r="IP44" s="208"/>
      <c r="IQ44" s="208"/>
      <c r="IR44" s="208"/>
      <c r="IS44" s="208"/>
      <c r="IT44" s="208"/>
      <c r="IU44" s="208"/>
      <c r="IV44" s="208"/>
      <c r="IW44" s="208"/>
      <c r="IX44" s="208"/>
      <c r="IY44" s="208"/>
      <c r="IZ44" s="208"/>
      <c r="JA44" s="208"/>
      <c r="JB44" s="208"/>
      <c r="JC44" s="208"/>
      <c r="JD44" s="208"/>
      <c r="JE44" s="208"/>
      <c r="JF44" s="208"/>
      <c r="JG44" s="208"/>
      <c r="JH44" s="208"/>
      <c r="JI44" s="208"/>
      <c r="JJ44" s="208"/>
      <c r="JK44" s="208"/>
      <c r="JL44" s="208"/>
      <c r="JM44" s="208"/>
      <c r="JN44" s="208"/>
      <c r="JO44" s="208"/>
      <c r="JP44" s="208"/>
      <c r="JQ44" s="208"/>
      <c r="JR44" s="208"/>
      <c r="JS44" s="208"/>
      <c r="JT44" s="208"/>
      <c r="JU44" s="208"/>
      <c r="JV44" s="208"/>
      <c r="JW44" s="208"/>
      <c r="JX44" s="208"/>
      <c r="JY44" s="208"/>
      <c r="JZ44" s="208"/>
      <c r="KA44" s="208"/>
      <c r="KB44" s="208"/>
      <c r="KC44" s="208"/>
      <c r="KD44" s="208"/>
      <c r="KE44" s="208"/>
      <c r="KF44" s="208"/>
      <c r="KG44" s="208"/>
      <c r="KH44" s="208"/>
      <c r="KI44" s="208"/>
      <c r="KJ44" s="208"/>
      <c r="KK44" s="208"/>
      <c r="KL44" s="208"/>
      <c r="KM44" s="208"/>
      <c r="KN44" s="208"/>
      <c r="KO44" s="208"/>
      <c r="KP44" s="208"/>
      <c r="KQ44" s="208"/>
      <c r="KR44" s="208"/>
      <c r="KS44" s="208"/>
      <c r="KT44" s="208"/>
      <c r="KU44" s="208"/>
      <c r="KV44" s="208"/>
      <c r="KW44" s="208"/>
      <c r="KX44" s="208"/>
      <c r="KY44" s="208"/>
      <c r="KZ44" s="208"/>
      <c r="LA44" s="208"/>
      <c r="LB44" s="208"/>
      <c r="LC44" s="208"/>
      <c r="LD44" s="208"/>
      <c r="LE44" s="208"/>
      <c r="LF44" s="208"/>
      <c r="LG44" s="208"/>
      <c r="LH44" s="208"/>
      <c r="LI44" s="208"/>
      <c r="LJ44" s="208"/>
      <c r="LK44" s="208"/>
      <c r="LL44" s="208"/>
      <c r="LM44" s="208"/>
      <c r="LN44" s="208"/>
      <c r="LO44" s="208"/>
      <c r="LP44" s="208"/>
      <c r="LQ44" s="208"/>
      <c r="LR44" s="208"/>
      <c r="LS44" s="208"/>
      <c r="LT44" s="208"/>
      <c r="LU44" s="208"/>
      <c r="LV44" s="208"/>
      <c r="LW44" s="208"/>
      <c r="LX44" s="208"/>
      <c r="LY44" s="208"/>
      <c r="LZ44" s="208"/>
      <c r="MA44" s="208"/>
      <c r="MB44" s="208"/>
      <c r="MC44" s="208"/>
      <c r="MD44" s="208"/>
      <c r="ME44" s="208"/>
      <c r="MF44" s="208"/>
      <c r="MG44" s="208"/>
      <c r="MH44" s="208"/>
      <c r="MI44" s="208"/>
      <c r="MJ44" s="208"/>
      <c r="MK44" s="208"/>
      <c r="ML44" s="208"/>
      <c r="MM44" s="208"/>
      <c r="MN44" s="208"/>
      <c r="MO44" s="208"/>
      <c r="MP44" s="208"/>
      <c r="MQ44" s="208"/>
      <c r="MR44" s="208"/>
      <c r="MS44" s="208"/>
      <c r="MT44" s="208"/>
      <c r="MU44" s="208"/>
      <c r="MV44" s="208"/>
      <c r="MW44" s="208"/>
      <c r="MX44" s="208"/>
      <c r="MY44" s="208"/>
      <c r="MZ44" s="208"/>
      <c r="NA44" s="208"/>
      <c r="NB44" s="208"/>
      <c r="NC44" s="208"/>
      <c r="ND44" s="208"/>
      <c r="NE44" s="208"/>
      <c r="NF44" s="208"/>
      <c r="NG44" s="208"/>
      <c r="NH44" s="208"/>
      <c r="NI44" s="208"/>
      <c r="NJ44" s="208"/>
      <c r="NK44" s="208"/>
      <c r="NL44" s="208"/>
      <c r="NM44" s="208"/>
      <c r="NN44" s="208"/>
      <c r="NO44" s="208"/>
      <c r="NP44" s="208"/>
      <c r="NQ44" s="208"/>
      <c r="NR44" s="208"/>
      <c r="NS44" s="208"/>
      <c r="NT44" s="208"/>
      <c r="NU44" s="208"/>
      <c r="NV44" s="208"/>
      <c r="NW44" s="208"/>
      <c r="NX44" s="208"/>
      <c r="NY44" s="208"/>
      <c r="NZ44" s="208"/>
      <c r="OA44" s="208"/>
      <c r="OB44" s="208"/>
      <c r="OC44" s="208"/>
      <c r="OD44" s="208"/>
      <c r="OE44" s="208"/>
      <c r="OF44" s="208"/>
      <c r="OG44" s="208"/>
      <c r="OH44" s="208"/>
      <c r="OI44" s="208"/>
      <c r="OJ44" s="208"/>
      <c r="OK44" s="208"/>
      <c r="OL44" s="208"/>
      <c r="OM44" s="208"/>
      <c r="ON44" s="208"/>
      <c r="OO44" s="208"/>
      <c r="OP44" s="208"/>
      <c r="OQ44" s="208"/>
    </row>
    <row r="45" spans="1:407" s="20" customFormat="1" ht="14.4" customHeight="1" x14ac:dyDescent="0.25">
      <c r="A45" s="47">
        <v>41</v>
      </c>
      <c r="B45" s="139" t="str">
        <f>IF(คำอธิบาย!B43="","",(คำอธิบาย!B43))</f>
        <v/>
      </c>
      <c r="C45" s="140" t="str">
        <f>IF(คำอธิบาย!C43="","",(คำอธิบาย!C43))</f>
        <v/>
      </c>
      <c r="D45" s="123" t="str">
        <f>IF(คำอธิบาย!D43="","",(คำอธิบาย!D43))</f>
        <v/>
      </c>
      <c r="E45" s="328" t="str">
        <f>IF(คำอธิบาย!E43="","",(คำอธิบาย!E43))</f>
        <v/>
      </c>
      <c r="F45" s="329"/>
      <c r="G45" s="492"/>
      <c r="H45" s="492"/>
      <c r="I45" s="492"/>
      <c r="J45" s="492"/>
      <c r="K45" s="492"/>
      <c r="L45" s="492"/>
      <c r="M45" s="492"/>
      <c r="N45" s="492"/>
      <c r="O45" s="149" t="str">
        <f t="shared" si="0"/>
        <v/>
      </c>
      <c r="P45" s="492"/>
      <c r="Q45" s="492"/>
      <c r="R45" s="492"/>
      <c r="S45" s="492"/>
      <c r="T45" s="492"/>
      <c r="U45" s="149" t="str">
        <f t="shared" si="1"/>
        <v/>
      </c>
      <c r="V45" s="492"/>
      <c r="W45" s="492"/>
      <c r="X45" s="492"/>
      <c r="Y45" s="492"/>
      <c r="Z45" s="492"/>
      <c r="AA45" s="146">
        <f t="shared" si="2"/>
        <v>0</v>
      </c>
      <c r="AB45" s="149" t="str">
        <f t="shared" si="3"/>
        <v/>
      </c>
      <c r="AC45" s="143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  <c r="IH45" s="208"/>
      <c r="II45" s="208"/>
      <c r="IJ45" s="208"/>
      <c r="IK45" s="208"/>
      <c r="IL45" s="208"/>
      <c r="IM45" s="208"/>
      <c r="IN45" s="208"/>
      <c r="IO45" s="208"/>
      <c r="IP45" s="208"/>
      <c r="IQ45" s="208"/>
      <c r="IR45" s="208"/>
      <c r="IS45" s="208"/>
      <c r="IT45" s="208"/>
      <c r="IU45" s="208"/>
      <c r="IV45" s="208"/>
      <c r="IW45" s="208"/>
      <c r="IX45" s="208"/>
      <c r="IY45" s="208"/>
      <c r="IZ45" s="208"/>
      <c r="JA45" s="208"/>
      <c r="JB45" s="208"/>
      <c r="JC45" s="208"/>
      <c r="JD45" s="208"/>
      <c r="JE45" s="208"/>
      <c r="JF45" s="208"/>
      <c r="JG45" s="208"/>
      <c r="JH45" s="208"/>
      <c r="JI45" s="208"/>
      <c r="JJ45" s="208"/>
      <c r="JK45" s="208"/>
      <c r="JL45" s="208"/>
      <c r="JM45" s="208"/>
      <c r="JN45" s="208"/>
      <c r="JO45" s="208"/>
      <c r="JP45" s="208"/>
      <c r="JQ45" s="208"/>
      <c r="JR45" s="208"/>
      <c r="JS45" s="208"/>
      <c r="JT45" s="208"/>
      <c r="JU45" s="208"/>
      <c r="JV45" s="208"/>
      <c r="JW45" s="208"/>
      <c r="JX45" s="208"/>
      <c r="JY45" s="208"/>
      <c r="JZ45" s="208"/>
      <c r="KA45" s="208"/>
      <c r="KB45" s="208"/>
      <c r="KC45" s="208"/>
      <c r="KD45" s="208"/>
      <c r="KE45" s="208"/>
      <c r="KF45" s="208"/>
      <c r="KG45" s="208"/>
      <c r="KH45" s="208"/>
      <c r="KI45" s="208"/>
      <c r="KJ45" s="208"/>
      <c r="KK45" s="208"/>
      <c r="KL45" s="208"/>
      <c r="KM45" s="208"/>
      <c r="KN45" s="208"/>
      <c r="KO45" s="208"/>
      <c r="KP45" s="208"/>
      <c r="KQ45" s="208"/>
      <c r="KR45" s="208"/>
      <c r="KS45" s="208"/>
      <c r="KT45" s="208"/>
      <c r="KU45" s="208"/>
      <c r="KV45" s="208"/>
      <c r="KW45" s="208"/>
      <c r="KX45" s="208"/>
      <c r="KY45" s="208"/>
      <c r="KZ45" s="208"/>
      <c r="LA45" s="208"/>
      <c r="LB45" s="208"/>
      <c r="LC45" s="208"/>
      <c r="LD45" s="208"/>
      <c r="LE45" s="208"/>
      <c r="LF45" s="208"/>
      <c r="LG45" s="208"/>
      <c r="LH45" s="208"/>
      <c r="LI45" s="208"/>
      <c r="LJ45" s="208"/>
      <c r="LK45" s="208"/>
      <c r="LL45" s="208"/>
      <c r="LM45" s="208"/>
      <c r="LN45" s="208"/>
      <c r="LO45" s="208"/>
      <c r="LP45" s="208"/>
      <c r="LQ45" s="208"/>
      <c r="LR45" s="208"/>
      <c r="LS45" s="208"/>
      <c r="LT45" s="208"/>
      <c r="LU45" s="208"/>
      <c r="LV45" s="208"/>
      <c r="LW45" s="208"/>
      <c r="LX45" s="208"/>
      <c r="LY45" s="208"/>
      <c r="LZ45" s="208"/>
      <c r="MA45" s="208"/>
      <c r="MB45" s="208"/>
      <c r="MC45" s="208"/>
      <c r="MD45" s="208"/>
      <c r="ME45" s="208"/>
      <c r="MF45" s="208"/>
      <c r="MG45" s="208"/>
      <c r="MH45" s="208"/>
      <c r="MI45" s="208"/>
      <c r="MJ45" s="208"/>
      <c r="MK45" s="208"/>
      <c r="ML45" s="208"/>
      <c r="MM45" s="208"/>
      <c r="MN45" s="208"/>
      <c r="MO45" s="208"/>
      <c r="MP45" s="208"/>
      <c r="MQ45" s="208"/>
      <c r="MR45" s="208"/>
      <c r="MS45" s="208"/>
      <c r="MT45" s="208"/>
      <c r="MU45" s="208"/>
      <c r="MV45" s="208"/>
      <c r="MW45" s="208"/>
      <c r="MX45" s="208"/>
      <c r="MY45" s="208"/>
      <c r="MZ45" s="208"/>
      <c r="NA45" s="208"/>
      <c r="NB45" s="208"/>
      <c r="NC45" s="208"/>
      <c r="ND45" s="208"/>
      <c r="NE45" s="208"/>
      <c r="NF45" s="208"/>
      <c r="NG45" s="208"/>
      <c r="NH45" s="208"/>
      <c r="NI45" s="208"/>
      <c r="NJ45" s="208"/>
      <c r="NK45" s="208"/>
      <c r="NL45" s="208"/>
      <c r="NM45" s="208"/>
      <c r="NN45" s="208"/>
      <c r="NO45" s="208"/>
      <c r="NP45" s="208"/>
      <c r="NQ45" s="208"/>
      <c r="NR45" s="208"/>
      <c r="NS45" s="208"/>
      <c r="NT45" s="208"/>
      <c r="NU45" s="208"/>
      <c r="NV45" s="208"/>
      <c r="NW45" s="208"/>
      <c r="NX45" s="208"/>
      <c r="NY45" s="208"/>
      <c r="NZ45" s="208"/>
      <c r="OA45" s="208"/>
      <c r="OB45" s="208"/>
      <c r="OC45" s="208"/>
      <c r="OD45" s="208"/>
      <c r="OE45" s="208"/>
      <c r="OF45" s="208"/>
      <c r="OG45" s="208"/>
      <c r="OH45" s="208"/>
      <c r="OI45" s="208"/>
      <c r="OJ45" s="208"/>
      <c r="OK45" s="208"/>
      <c r="OL45" s="208"/>
      <c r="OM45" s="208"/>
      <c r="ON45" s="208"/>
      <c r="OO45" s="208"/>
      <c r="OP45" s="208"/>
      <c r="OQ45" s="208"/>
    </row>
    <row r="46" spans="1:407" s="20" customFormat="1" ht="14.4" customHeight="1" x14ac:dyDescent="0.25">
      <c r="A46" s="31">
        <v>42</v>
      </c>
      <c r="B46" s="131" t="str">
        <f>IF(คำอธิบาย!B44="","",(คำอธิบาย!B44))</f>
        <v/>
      </c>
      <c r="C46" s="132" t="str">
        <f>IF(คำอธิบาย!C44="","",(คำอธิบาย!C44))</f>
        <v/>
      </c>
      <c r="D46" s="126" t="str">
        <f>IF(คำอธิบาย!D44="","",(คำอธิบาย!D44))</f>
        <v/>
      </c>
      <c r="E46" s="318" t="str">
        <f>IF(คำอธิบาย!E44="","",(คำอธิบาย!E44))</f>
        <v/>
      </c>
      <c r="F46" s="319"/>
      <c r="G46" s="493"/>
      <c r="H46" s="493"/>
      <c r="I46" s="493"/>
      <c r="J46" s="493"/>
      <c r="K46" s="493"/>
      <c r="L46" s="493"/>
      <c r="M46" s="493"/>
      <c r="N46" s="493"/>
      <c r="O46" s="150" t="str">
        <f t="shared" si="0"/>
        <v/>
      </c>
      <c r="P46" s="493"/>
      <c r="Q46" s="493"/>
      <c r="R46" s="493"/>
      <c r="S46" s="493"/>
      <c r="T46" s="493"/>
      <c r="U46" s="150" t="str">
        <f t="shared" si="1"/>
        <v/>
      </c>
      <c r="V46" s="493"/>
      <c r="W46" s="493"/>
      <c r="X46" s="493"/>
      <c r="Y46" s="493"/>
      <c r="Z46" s="493"/>
      <c r="AA46" s="147">
        <f t="shared" si="2"/>
        <v>0</v>
      </c>
      <c r="AB46" s="150" t="str">
        <f t="shared" si="3"/>
        <v/>
      </c>
      <c r="AC46" s="143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  <c r="IH46" s="208"/>
      <c r="II46" s="208"/>
      <c r="IJ46" s="208"/>
      <c r="IK46" s="208"/>
      <c r="IL46" s="208"/>
      <c r="IM46" s="208"/>
      <c r="IN46" s="208"/>
      <c r="IO46" s="208"/>
      <c r="IP46" s="208"/>
      <c r="IQ46" s="208"/>
      <c r="IR46" s="208"/>
      <c r="IS46" s="208"/>
      <c r="IT46" s="208"/>
      <c r="IU46" s="208"/>
      <c r="IV46" s="208"/>
      <c r="IW46" s="208"/>
      <c r="IX46" s="208"/>
      <c r="IY46" s="208"/>
      <c r="IZ46" s="208"/>
      <c r="JA46" s="208"/>
      <c r="JB46" s="208"/>
      <c r="JC46" s="208"/>
      <c r="JD46" s="208"/>
      <c r="JE46" s="208"/>
      <c r="JF46" s="208"/>
      <c r="JG46" s="208"/>
      <c r="JH46" s="208"/>
      <c r="JI46" s="208"/>
      <c r="JJ46" s="208"/>
      <c r="JK46" s="208"/>
      <c r="JL46" s="208"/>
      <c r="JM46" s="208"/>
      <c r="JN46" s="208"/>
      <c r="JO46" s="208"/>
      <c r="JP46" s="208"/>
      <c r="JQ46" s="208"/>
      <c r="JR46" s="208"/>
      <c r="JS46" s="208"/>
      <c r="JT46" s="208"/>
      <c r="JU46" s="208"/>
      <c r="JV46" s="208"/>
      <c r="JW46" s="208"/>
      <c r="JX46" s="208"/>
      <c r="JY46" s="208"/>
      <c r="JZ46" s="208"/>
      <c r="KA46" s="208"/>
      <c r="KB46" s="208"/>
      <c r="KC46" s="208"/>
      <c r="KD46" s="208"/>
      <c r="KE46" s="208"/>
      <c r="KF46" s="208"/>
      <c r="KG46" s="208"/>
      <c r="KH46" s="208"/>
      <c r="KI46" s="208"/>
      <c r="KJ46" s="208"/>
      <c r="KK46" s="208"/>
      <c r="KL46" s="208"/>
      <c r="KM46" s="208"/>
      <c r="KN46" s="208"/>
      <c r="KO46" s="208"/>
      <c r="KP46" s="208"/>
      <c r="KQ46" s="208"/>
      <c r="KR46" s="208"/>
      <c r="KS46" s="208"/>
      <c r="KT46" s="208"/>
      <c r="KU46" s="208"/>
      <c r="KV46" s="208"/>
      <c r="KW46" s="208"/>
      <c r="KX46" s="208"/>
      <c r="KY46" s="208"/>
      <c r="KZ46" s="208"/>
      <c r="LA46" s="208"/>
      <c r="LB46" s="208"/>
      <c r="LC46" s="208"/>
      <c r="LD46" s="208"/>
      <c r="LE46" s="208"/>
      <c r="LF46" s="208"/>
      <c r="LG46" s="208"/>
      <c r="LH46" s="208"/>
      <c r="LI46" s="208"/>
      <c r="LJ46" s="208"/>
      <c r="LK46" s="208"/>
      <c r="LL46" s="208"/>
      <c r="LM46" s="208"/>
      <c r="LN46" s="208"/>
      <c r="LO46" s="208"/>
      <c r="LP46" s="208"/>
      <c r="LQ46" s="208"/>
      <c r="LR46" s="208"/>
      <c r="LS46" s="208"/>
      <c r="LT46" s="208"/>
      <c r="LU46" s="208"/>
      <c r="LV46" s="208"/>
      <c r="LW46" s="208"/>
      <c r="LX46" s="208"/>
      <c r="LY46" s="208"/>
      <c r="LZ46" s="208"/>
      <c r="MA46" s="208"/>
      <c r="MB46" s="208"/>
      <c r="MC46" s="208"/>
      <c r="MD46" s="208"/>
      <c r="ME46" s="208"/>
      <c r="MF46" s="208"/>
      <c r="MG46" s="208"/>
      <c r="MH46" s="208"/>
      <c r="MI46" s="208"/>
      <c r="MJ46" s="208"/>
      <c r="MK46" s="208"/>
      <c r="ML46" s="208"/>
      <c r="MM46" s="208"/>
      <c r="MN46" s="208"/>
      <c r="MO46" s="208"/>
      <c r="MP46" s="208"/>
      <c r="MQ46" s="208"/>
      <c r="MR46" s="208"/>
      <c r="MS46" s="208"/>
      <c r="MT46" s="208"/>
      <c r="MU46" s="208"/>
      <c r="MV46" s="208"/>
      <c r="MW46" s="208"/>
      <c r="MX46" s="208"/>
      <c r="MY46" s="208"/>
      <c r="MZ46" s="208"/>
      <c r="NA46" s="208"/>
      <c r="NB46" s="208"/>
      <c r="NC46" s="208"/>
      <c r="ND46" s="208"/>
      <c r="NE46" s="208"/>
      <c r="NF46" s="208"/>
      <c r="NG46" s="208"/>
      <c r="NH46" s="208"/>
      <c r="NI46" s="208"/>
      <c r="NJ46" s="208"/>
      <c r="NK46" s="208"/>
      <c r="NL46" s="208"/>
      <c r="NM46" s="208"/>
      <c r="NN46" s="208"/>
      <c r="NO46" s="208"/>
      <c r="NP46" s="208"/>
      <c r="NQ46" s="208"/>
      <c r="NR46" s="208"/>
      <c r="NS46" s="208"/>
      <c r="NT46" s="208"/>
      <c r="NU46" s="208"/>
      <c r="NV46" s="208"/>
      <c r="NW46" s="208"/>
      <c r="NX46" s="208"/>
      <c r="NY46" s="208"/>
      <c r="NZ46" s="208"/>
      <c r="OA46" s="208"/>
      <c r="OB46" s="208"/>
      <c r="OC46" s="208"/>
      <c r="OD46" s="208"/>
      <c r="OE46" s="208"/>
      <c r="OF46" s="208"/>
      <c r="OG46" s="208"/>
      <c r="OH46" s="208"/>
      <c r="OI46" s="208"/>
      <c r="OJ46" s="208"/>
      <c r="OK46" s="208"/>
      <c r="OL46" s="208"/>
      <c r="OM46" s="208"/>
      <c r="ON46" s="208"/>
      <c r="OO46" s="208"/>
      <c r="OP46" s="208"/>
      <c r="OQ46" s="208"/>
    </row>
    <row r="47" spans="1:407" s="20" customFormat="1" ht="14.4" customHeight="1" x14ac:dyDescent="0.25">
      <c r="A47" s="31">
        <v>43</v>
      </c>
      <c r="B47" s="131" t="str">
        <f>IF(คำอธิบาย!B45="","",(คำอธิบาย!B45))</f>
        <v/>
      </c>
      <c r="C47" s="132" t="str">
        <f>IF(คำอธิบาย!C45="","",(คำอธิบาย!C45))</f>
        <v/>
      </c>
      <c r="D47" s="126" t="str">
        <f>IF(คำอธิบาย!D45="","",(คำอธิบาย!D45))</f>
        <v/>
      </c>
      <c r="E47" s="318" t="str">
        <f>IF(คำอธิบาย!E45="","",(คำอธิบาย!E45))</f>
        <v/>
      </c>
      <c r="F47" s="319"/>
      <c r="G47" s="493"/>
      <c r="H47" s="493"/>
      <c r="I47" s="493"/>
      <c r="J47" s="493"/>
      <c r="K47" s="493"/>
      <c r="L47" s="493"/>
      <c r="M47" s="493"/>
      <c r="N47" s="493"/>
      <c r="O47" s="150" t="str">
        <f t="shared" si="0"/>
        <v/>
      </c>
      <c r="P47" s="493"/>
      <c r="Q47" s="493"/>
      <c r="R47" s="493"/>
      <c r="S47" s="493"/>
      <c r="T47" s="493"/>
      <c r="U47" s="150" t="str">
        <f t="shared" si="1"/>
        <v/>
      </c>
      <c r="V47" s="493"/>
      <c r="W47" s="493"/>
      <c r="X47" s="493"/>
      <c r="Y47" s="493"/>
      <c r="Z47" s="493"/>
      <c r="AA47" s="147">
        <f t="shared" si="2"/>
        <v>0</v>
      </c>
      <c r="AB47" s="150" t="str">
        <f t="shared" si="3"/>
        <v/>
      </c>
      <c r="AC47" s="143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  <c r="IH47" s="208"/>
      <c r="II47" s="208"/>
      <c r="IJ47" s="208"/>
      <c r="IK47" s="208"/>
      <c r="IL47" s="208"/>
      <c r="IM47" s="208"/>
      <c r="IN47" s="208"/>
      <c r="IO47" s="208"/>
      <c r="IP47" s="208"/>
      <c r="IQ47" s="208"/>
      <c r="IR47" s="208"/>
      <c r="IS47" s="208"/>
      <c r="IT47" s="208"/>
      <c r="IU47" s="208"/>
      <c r="IV47" s="208"/>
      <c r="IW47" s="208"/>
      <c r="IX47" s="208"/>
      <c r="IY47" s="208"/>
      <c r="IZ47" s="208"/>
      <c r="JA47" s="208"/>
      <c r="JB47" s="208"/>
      <c r="JC47" s="208"/>
      <c r="JD47" s="208"/>
      <c r="JE47" s="208"/>
      <c r="JF47" s="208"/>
      <c r="JG47" s="208"/>
      <c r="JH47" s="208"/>
      <c r="JI47" s="208"/>
      <c r="JJ47" s="208"/>
      <c r="JK47" s="208"/>
      <c r="JL47" s="208"/>
      <c r="JM47" s="208"/>
      <c r="JN47" s="208"/>
      <c r="JO47" s="208"/>
      <c r="JP47" s="208"/>
      <c r="JQ47" s="208"/>
      <c r="JR47" s="208"/>
      <c r="JS47" s="208"/>
      <c r="JT47" s="208"/>
      <c r="JU47" s="208"/>
      <c r="JV47" s="208"/>
      <c r="JW47" s="208"/>
      <c r="JX47" s="208"/>
      <c r="JY47" s="208"/>
      <c r="JZ47" s="208"/>
      <c r="KA47" s="208"/>
      <c r="KB47" s="208"/>
      <c r="KC47" s="208"/>
      <c r="KD47" s="208"/>
      <c r="KE47" s="208"/>
      <c r="KF47" s="208"/>
      <c r="KG47" s="208"/>
      <c r="KH47" s="208"/>
      <c r="KI47" s="208"/>
      <c r="KJ47" s="208"/>
      <c r="KK47" s="208"/>
      <c r="KL47" s="208"/>
      <c r="KM47" s="208"/>
      <c r="KN47" s="208"/>
      <c r="KO47" s="208"/>
      <c r="KP47" s="208"/>
      <c r="KQ47" s="208"/>
      <c r="KR47" s="208"/>
      <c r="KS47" s="208"/>
      <c r="KT47" s="208"/>
      <c r="KU47" s="208"/>
      <c r="KV47" s="208"/>
      <c r="KW47" s="208"/>
      <c r="KX47" s="208"/>
      <c r="KY47" s="208"/>
      <c r="KZ47" s="208"/>
      <c r="LA47" s="208"/>
      <c r="LB47" s="208"/>
      <c r="LC47" s="208"/>
      <c r="LD47" s="208"/>
      <c r="LE47" s="208"/>
      <c r="LF47" s="208"/>
      <c r="LG47" s="208"/>
      <c r="LH47" s="208"/>
      <c r="LI47" s="208"/>
      <c r="LJ47" s="208"/>
      <c r="LK47" s="208"/>
      <c r="LL47" s="208"/>
      <c r="LM47" s="208"/>
      <c r="LN47" s="208"/>
      <c r="LO47" s="208"/>
      <c r="LP47" s="208"/>
      <c r="LQ47" s="208"/>
      <c r="LR47" s="208"/>
      <c r="LS47" s="208"/>
      <c r="LT47" s="208"/>
      <c r="LU47" s="208"/>
      <c r="LV47" s="208"/>
      <c r="LW47" s="208"/>
      <c r="LX47" s="208"/>
      <c r="LY47" s="208"/>
      <c r="LZ47" s="208"/>
      <c r="MA47" s="208"/>
      <c r="MB47" s="208"/>
      <c r="MC47" s="208"/>
      <c r="MD47" s="208"/>
      <c r="ME47" s="208"/>
      <c r="MF47" s="208"/>
      <c r="MG47" s="208"/>
      <c r="MH47" s="208"/>
      <c r="MI47" s="208"/>
      <c r="MJ47" s="208"/>
      <c r="MK47" s="208"/>
      <c r="ML47" s="208"/>
      <c r="MM47" s="208"/>
      <c r="MN47" s="208"/>
      <c r="MO47" s="208"/>
      <c r="MP47" s="208"/>
      <c r="MQ47" s="208"/>
      <c r="MR47" s="208"/>
      <c r="MS47" s="208"/>
      <c r="MT47" s="208"/>
      <c r="MU47" s="208"/>
      <c r="MV47" s="208"/>
      <c r="MW47" s="208"/>
      <c r="MX47" s="208"/>
      <c r="MY47" s="208"/>
      <c r="MZ47" s="208"/>
      <c r="NA47" s="208"/>
      <c r="NB47" s="208"/>
      <c r="NC47" s="208"/>
      <c r="ND47" s="208"/>
      <c r="NE47" s="208"/>
      <c r="NF47" s="208"/>
      <c r="NG47" s="208"/>
      <c r="NH47" s="208"/>
      <c r="NI47" s="208"/>
      <c r="NJ47" s="208"/>
      <c r="NK47" s="208"/>
      <c r="NL47" s="208"/>
      <c r="NM47" s="208"/>
      <c r="NN47" s="208"/>
      <c r="NO47" s="208"/>
      <c r="NP47" s="208"/>
      <c r="NQ47" s="208"/>
      <c r="NR47" s="208"/>
      <c r="NS47" s="208"/>
      <c r="NT47" s="208"/>
      <c r="NU47" s="208"/>
      <c r="NV47" s="208"/>
      <c r="NW47" s="208"/>
      <c r="NX47" s="208"/>
      <c r="NY47" s="208"/>
      <c r="NZ47" s="208"/>
      <c r="OA47" s="208"/>
      <c r="OB47" s="208"/>
      <c r="OC47" s="208"/>
      <c r="OD47" s="208"/>
      <c r="OE47" s="208"/>
      <c r="OF47" s="208"/>
      <c r="OG47" s="208"/>
      <c r="OH47" s="208"/>
      <c r="OI47" s="208"/>
      <c r="OJ47" s="208"/>
      <c r="OK47" s="208"/>
      <c r="OL47" s="208"/>
      <c r="OM47" s="208"/>
      <c r="ON47" s="208"/>
      <c r="OO47" s="208"/>
      <c r="OP47" s="208"/>
      <c r="OQ47" s="208"/>
    </row>
    <row r="48" spans="1:407" s="20" customFormat="1" ht="14.4" customHeight="1" x14ac:dyDescent="0.25">
      <c r="A48" s="31">
        <v>44</v>
      </c>
      <c r="B48" s="131" t="str">
        <f>IF(คำอธิบาย!B46="","",(คำอธิบาย!B46))</f>
        <v/>
      </c>
      <c r="C48" s="132" t="str">
        <f>IF(คำอธิบาย!C46="","",(คำอธิบาย!C46))</f>
        <v/>
      </c>
      <c r="D48" s="126" t="str">
        <f>IF(คำอธิบาย!D46="","",(คำอธิบาย!D46))</f>
        <v/>
      </c>
      <c r="E48" s="318" t="str">
        <f>IF(คำอธิบาย!E46="","",(คำอธิบาย!E46))</f>
        <v/>
      </c>
      <c r="F48" s="319"/>
      <c r="G48" s="493"/>
      <c r="H48" s="493"/>
      <c r="I48" s="493"/>
      <c r="J48" s="493"/>
      <c r="K48" s="493"/>
      <c r="L48" s="493"/>
      <c r="M48" s="493"/>
      <c r="N48" s="493"/>
      <c r="O48" s="152" t="str">
        <f t="shared" si="0"/>
        <v/>
      </c>
      <c r="P48" s="493"/>
      <c r="Q48" s="493"/>
      <c r="R48" s="493"/>
      <c r="S48" s="493"/>
      <c r="T48" s="493"/>
      <c r="U48" s="150" t="str">
        <f t="shared" si="1"/>
        <v/>
      </c>
      <c r="V48" s="493"/>
      <c r="W48" s="493"/>
      <c r="X48" s="493"/>
      <c r="Y48" s="493"/>
      <c r="Z48" s="493"/>
      <c r="AA48" s="147">
        <f t="shared" si="2"/>
        <v>0</v>
      </c>
      <c r="AB48" s="150" t="str">
        <f t="shared" si="3"/>
        <v/>
      </c>
      <c r="AC48" s="143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  <c r="IH48" s="208"/>
      <c r="II48" s="208"/>
      <c r="IJ48" s="208"/>
      <c r="IK48" s="208"/>
      <c r="IL48" s="208"/>
      <c r="IM48" s="208"/>
      <c r="IN48" s="208"/>
      <c r="IO48" s="208"/>
      <c r="IP48" s="208"/>
      <c r="IQ48" s="208"/>
      <c r="IR48" s="208"/>
      <c r="IS48" s="208"/>
      <c r="IT48" s="208"/>
      <c r="IU48" s="208"/>
      <c r="IV48" s="208"/>
      <c r="IW48" s="208"/>
      <c r="IX48" s="208"/>
      <c r="IY48" s="208"/>
      <c r="IZ48" s="208"/>
      <c r="JA48" s="208"/>
      <c r="JB48" s="208"/>
      <c r="JC48" s="208"/>
      <c r="JD48" s="208"/>
      <c r="JE48" s="208"/>
      <c r="JF48" s="208"/>
      <c r="JG48" s="208"/>
      <c r="JH48" s="208"/>
      <c r="JI48" s="208"/>
      <c r="JJ48" s="208"/>
      <c r="JK48" s="208"/>
      <c r="JL48" s="208"/>
      <c r="JM48" s="208"/>
      <c r="JN48" s="208"/>
      <c r="JO48" s="208"/>
      <c r="JP48" s="208"/>
      <c r="JQ48" s="208"/>
      <c r="JR48" s="208"/>
      <c r="JS48" s="208"/>
      <c r="JT48" s="208"/>
      <c r="JU48" s="208"/>
      <c r="JV48" s="208"/>
      <c r="JW48" s="208"/>
      <c r="JX48" s="208"/>
      <c r="JY48" s="208"/>
      <c r="JZ48" s="208"/>
      <c r="KA48" s="208"/>
      <c r="KB48" s="208"/>
      <c r="KC48" s="208"/>
      <c r="KD48" s="208"/>
      <c r="KE48" s="208"/>
      <c r="KF48" s="208"/>
      <c r="KG48" s="208"/>
      <c r="KH48" s="208"/>
      <c r="KI48" s="208"/>
      <c r="KJ48" s="208"/>
      <c r="KK48" s="208"/>
      <c r="KL48" s="208"/>
      <c r="KM48" s="208"/>
      <c r="KN48" s="208"/>
      <c r="KO48" s="208"/>
      <c r="KP48" s="208"/>
      <c r="KQ48" s="208"/>
      <c r="KR48" s="208"/>
      <c r="KS48" s="208"/>
      <c r="KT48" s="208"/>
      <c r="KU48" s="208"/>
      <c r="KV48" s="208"/>
      <c r="KW48" s="208"/>
      <c r="KX48" s="208"/>
      <c r="KY48" s="208"/>
      <c r="KZ48" s="208"/>
      <c r="LA48" s="208"/>
      <c r="LB48" s="208"/>
      <c r="LC48" s="208"/>
      <c r="LD48" s="208"/>
      <c r="LE48" s="208"/>
      <c r="LF48" s="208"/>
      <c r="LG48" s="208"/>
      <c r="LH48" s="208"/>
      <c r="LI48" s="208"/>
      <c r="LJ48" s="208"/>
      <c r="LK48" s="208"/>
      <c r="LL48" s="208"/>
      <c r="LM48" s="208"/>
      <c r="LN48" s="208"/>
      <c r="LO48" s="208"/>
      <c r="LP48" s="208"/>
      <c r="LQ48" s="208"/>
      <c r="LR48" s="208"/>
      <c r="LS48" s="208"/>
      <c r="LT48" s="208"/>
      <c r="LU48" s="208"/>
      <c r="LV48" s="208"/>
      <c r="LW48" s="208"/>
      <c r="LX48" s="208"/>
      <c r="LY48" s="208"/>
      <c r="LZ48" s="208"/>
      <c r="MA48" s="208"/>
      <c r="MB48" s="208"/>
      <c r="MC48" s="208"/>
      <c r="MD48" s="208"/>
      <c r="ME48" s="208"/>
      <c r="MF48" s="208"/>
      <c r="MG48" s="208"/>
      <c r="MH48" s="208"/>
      <c r="MI48" s="208"/>
      <c r="MJ48" s="208"/>
      <c r="MK48" s="208"/>
      <c r="ML48" s="208"/>
      <c r="MM48" s="208"/>
      <c r="MN48" s="208"/>
      <c r="MO48" s="208"/>
      <c r="MP48" s="208"/>
      <c r="MQ48" s="208"/>
      <c r="MR48" s="208"/>
      <c r="MS48" s="208"/>
      <c r="MT48" s="208"/>
      <c r="MU48" s="208"/>
      <c r="MV48" s="208"/>
      <c r="MW48" s="208"/>
      <c r="MX48" s="208"/>
      <c r="MY48" s="208"/>
      <c r="MZ48" s="208"/>
      <c r="NA48" s="208"/>
      <c r="NB48" s="208"/>
      <c r="NC48" s="208"/>
      <c r="ND48" s="208"/>
      <c r="NE48" s="208"/>
      <c r="NF48" s="208"/>
      <c r="NG48" s="208"/>
      <c r="NH48" s="208"/>
      <c r="NI48" s="208"/>
      <c r="NJ48" s="208"/>
      <c r="NK48" s="208"/>
      <c r="NL48" s="208"/>
      <c r="NM48" s="208"/>
      <c r="NN48" s="208"/>
      <c r="NO48" s="208"/>
      <c r="NP48" s="208"/>
      <c r="NQ48" s="208"/>
      <c r="NR48" s="208"/>
      <c r="NS48" s="208"/>
      <c r="NT48" s="208"/>
      <c r="NU48" s="208"/>
      <c r="NV48" s="208"/>
      <c r="NW48" s="208"/>
      <c r="NX48" s="208"/>
      <c r="NY48" s="208"/>
      <c r="NZ48" s="208"/>
      <c r="OA48" s="208"/>
      <c r="OB48" s="208"/>
      <c r="OC48" s="208"/>
      <c r="OD48" s="208"/>
      <c r="OE48" s="208"/>
      <c r="OF48" s="208"/>
      <c r="OG48" s="208"/>
      <c r="OH48" s="208"/>
      <c r="OI48" s="208"/>
      <c r="OJ48" s="208"/>
      <c r="OK48" s="208"/>
      <c r="OL48" s="208"/>
      <c r="OM48" s="208"/>
      <c r="ON48" s="208"/>
      <c r="OO48" s="208"/>
      <c r="OP48" s="208"/>
      <c r="OQ48" s="208"/>
    </row>
    <row r="49" spans="1:407" s="20" customFormat="1" ht="14.4" customHeight="1" x14ac:dyDescent="0.25">
      <c r="A49" s="51">
        <v>45</v>
      </c>
      <c r="B49" s="127" t="str">
        <f>IF(คำอธิบาย!B47="","",(คำอธิบาย!B47))</f>
        <v/>
      </c>
      <c r="C49" s="128" t="str">
        <f>IF(คำอธิบาย!C47="","",(คำอธิบาย!C47))</f>
        <v/>
      </c>
      <c r="D49" s="129" t="str">
        <f>IF(คำอธิบาย!D47="","",(คำอธิบาย!D47))</f>
        <v/>
      </c>
      <c r="E49" s="320" t="str">
        <f>IF(คำอธิบาย!E47="","",(คำอธิบาย!E47))</f>
        <v/>
      </c>
      <c r="F49" s="321"/>
      <c r="G49" s="494"/>
      <c r="H49" s="494"/>
      <c r="I49" s="494"/>
      <c r="J49" s="494"/>
      <c r="K49" s="494"/>
      <c r="L49" s="494"/>
      <c r="M49" s="494"/>
      <c r="N49" s="494"/>
      <c r="O49" s="153" t="str">
        <f t="shared" si="0"/>
        <v/>
      </c>
      <c r="P49" s="494"/>
      <c r="Q49" s="494"/>
      <c r="R49" s="494"/>
      <c r="S49" s="494"/>
      <c r="T49" s="494"/>
      <c r="U49" s="151" t="str">
        <f t="shared" si="1"/>
        <v/>
      </c>
      <c r="V49" s="494"/>
      <c r="W49" s="494"/>
      <c r="X49" s="494"/>
      <c r="Y49" s="494"/>
      <c r="Z49" s="494"/>
      <c r="AA49" s="148">
        <f t="shared" si="2"/>
        <v>0</v>
      </c>
      <c r="AB49" s="151" t="str">
        <f t="shared" si="3"/>
        <v/>
      </c>
      <c r="AC49" s="144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  <c r="IH49" s="208"/>
      <c r="II49" s="208"/>
      <c r="IJ49" s="208"/>
      <c r="IK49" s="208"/>
      <c r="IL49" s="208"/>
      <c r="IM49" s="208"/>
      <c r="IN49" s="208"/>
      <c r="IO49" s="208"/>
      <c r="IP49" s="208"/>
      <c r="IQ49" s="208"/>
      <c r="IR49" s="208"/>
      <c r="IS49" s="208"/>
      <c r="IT49" s="208"/>
      <c r="IU49" s="208"/>
      <c r="IV49" s="208"/>
      <c r="IW49" s="208"/>
      <c r="IX49" s="208"/>
      <c r="IY49" s="208"/>
      <c r="IZ49" s="208"/>
      <c r="JA49" s="208"/>
      <c r="JB49" s="208"/>
      <c r="JC49" s="208"/>
      <c r="JD49" s="208"/>
      <c r="JE49" s="208"/>
      <c r="JF49" s="208"/>
      <c r="JG49" s="208"/>
      <c r="JH49" s="208"/>
      <c r="JI49" s="208"/>
      <c r="JJ49" s="208"/>
      <c r="JK49" s="208"/>
      <c r="JL49" s="208"/>
      <c r="JM49" s="208"/>
      <c r="JN49" s="208"/>
      <c r="JO49" s="208"/>
      <c r="JP49" s="208"/>
      <c r="JQ49" s="208"/>
      <c r="JR49" s="208"/>
      <c r="JS49" s="208"/>
      <c r="JT49" s="208"/>
      <c r="JU49" s="208"/>
      <c r="JV49" s="208"/>
      <c r="JW49" s="208"/>
      <c r="JX49" s="208"/>
      <c r="JY49" s="208"/>
      <c r="JZ49" s="208"/>
      <c r="KA49" s="208"/>
      <c r="KB49" s="208"/>
      <c r="KC49" s="208"/>
      <c r="KD49" s="208"/>
      <c r="KE49" s="208"/>
      <c r="KF49" s="208"/>
      <c r="KG49" s="208"/>
      <c r="KH49" s="208"/>
      <c r="KI49" s="208"/>
      <c r="KJ49" s="208"/>
      <c r="KK49" s="208"/>
      <c r="KL49" s="208"/>
      <c r="KM49" s="208"/>
      <c r="KN49" s="208"/>
      <c r="KO49" s="208"/>
      <c r="KP49" s="208"/>
      <c r="KQ49" s="208"/>
      <c r="KR49" s="208"/>
      <c r="KS49" s="208"/>
      <c r="KT49" s="208"/>
      <c r="KU49" s="208"/>
      <c r="KV49" s="208"/>
      <c r="KW49" s="208"/>
      <c r="KX49" s="208"/>
      <c r="KY49" s="208"/>
      <c r="KZ49" s="208"/>
      <c r="LA49" s="208"/>
      <c r="LB49" s="208"/>
      <c r="LC49" s="208"/>
      <c r="LD49" s="208"/>
      <c r="LE49" s="208"/>
      <c r="LF49" s="208"/>
      <c r="LG49" s="208"/>
      <c r="LH49" s="208"/>
      <c r="LI49" s="208"/>
      <c r="LJ49" s="208"/>
      <c r="LK49" s="208"/>
      <c r="LL49" s="208"/>
      <c r="LM49" s="208"/>
      <c r="LN49" s="208"/>
      <c r="LO49" s="208"/>
      <c r="LP49" s="208"/>
      <c r="LQ49" s="208"/>
      <c r="LR49" s="208"/>
      <c r="LS49" s="208"/>
      <c r="LT49" s="208"/>
      <c r="LU49" s="208"/>
      <c r="LV49" s="208"/>
      <c r="LW49" s="208"/>
      <c r="LX49" s="208"/>
      <c r="LY49" s="208"/>
      <c r="LZ49" s="208"/>
      <c r="MA49" s="208"/>
      <c r="MB49" s="208"/>
      <c r="MC49" s="208"/>
      <c r="MD49" s="208"/>
      <c r="ME49" s="208"/>
      <c r="MF49" s="208"/>
      <c r="MG49" s="208"/>
      <c r="MH49" s="208"/>
      <c r="MI49" s="208"/>
      <c r="MJ49" s="208"/>
      <c r="MK49" s="208"/>
      <c r="ML49" s="208"/>
      <c r="MM49" s="208"/>
      <c r="MN49" s="208"/>
      <c r="MO49" s="208"/>
      <c r="MP49" s="208"/>
      <c r="MQ49" s="208"/>
      <c r="MR49" s="208"/>
      <c r="MS49" s="208"/>
      <c r="MT49" s="208"/>
      <c r="MU49" s="208"/>
      <c r="MV49" s="208"/>
      <c r="MW49" s="208"/>
      <c r="MX49" s="208"/>
      <c r="MY49" s="208"/>
      <c r="MZ49" s="208"/>
      <c r="NA49" s="208"/>
      <c r="NB49" s="208"/>
      <c r="NC49" s="208"/>
      <c r="ND49" s="208"/>
      <c r="NE49" s="208"/>
      <c r="NF49" s="208"/>
      <c r="NG49" s="208"/>
      <c r="NH49" s="208"/>
      <c r="NI49" s="208"/>
      <c r="NJ49" s="208"/>
      <c r="NK49" s="208"/>
      <c r="NL49" s="208"/>
      <c r="NM49" s="208"/>
      <c r="NN49" s="208"/>
      <c r="NO49" s="208"/>
      <c r="NP49" s="208"/>
      <c r="NQ49" s="208"/>
      <c r="NR49" s="208"/>
      <c r="NS49" s="208"/>
      <c r="NT49" s="208"/>
      <c r="NU49" s="208"/>
      <c r="NV49" s="208"/>
      <c r="NW49" s="208"/>
      <c r="NX49" s="208"/>
      <c r="NY49" s="208"/>
      <c r="NZ49" s="208"/>
      <c r="OA49" s="208"/>
      <c r="OB49" s="208"/>
      <c r="OC49" s="208"/>
      <c r="OD49" s="208"/>
      <c r="OE49" s="208"/>
      <c r="OF49" s="208"/>
      <c r="OG49" s="208"/>
      <c r="OH49" s="208"/>
      <c r="OI49" s="208"/>
      <c r="OJ49" s="208"/>
      <c r="OK49" s="208"/>
      <c r="OL49" s="208"/>
      <c r="OM49" s="208"/>
      <c r="ON49" s="208"/>
      <c r="OO49" s="208"/>
      <c r="OP49" s="208"/>
      <c r="OQ49" s="208"/>
    </row>
    <row r="54" spans="1:407" s="4" customFormat="1" x14ac:dyDescent="0.25">
      <c r="A54" s="5"/>
      <c r="B54" s="5"/>
      <c r="C54" s="5"/>
      <c r="D54" s="5"/>
      <c r="E54" s="5"/>
      <c r="F54" s="21"/>
      <c r="BK54" s="199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D54" s="198"/>
      <c r="HE54" s="198"/>
      <c r="HF54" s="198"/>
      <c r="HG54" s="198"/>
      <c r="HH54" s="198"/>
      <c r="HI54" s="198"/>
      <c r="HJ54" s="198"/>
      <c r="HK54" s="198"/>
      <c r="HL54" s="198"/>
      <c r="HM54" s="198"/>
      <c r="HN54" s="198"/>
      <c r="HO54" s="198"/>
      <c r="HP54" s="198"/>
      <c r="HQ54" s="198"/>
      <c r="HR54" s="198"/>
      <c r="HS54" s="198"/>
      <c r="HT54" s="198"/>
      <c r="HU54" s="198"/>
      <c r="HV54" s="198"/>
      <c r="HW54" s="198"/>
      <c r="HX54" s="198"/>
      <c r="HY54" s="198"/>
      <c r="HZ54" s="198"/>
      <c r="IA54" s="198"/>
      <c r="IB54" s="198"/>
      <c r="IC54" s="198"/>
      <c r="ID54" s="198"/>
      <c r="IE54" s="198"/>
      <c r="IF54" s="198"/>
      <c r="IG54" s="198"/>
      <c r="IH54" s="198"/>
      <c r="II54" s="198"/>
      <c r="IJ54" s="198"/>
      <c r="IK54" s="198"/>
      <c r="IL54" s="198"/>
      <c r="IM54" s="198"/>
      <c r="IN54" s="198"/>
      <c r="IO54" s="198"/>
      <c r="IP54" s="198"/>
      <c r="IQ54" s="198"/>
      <c r="IR54" s="198"/>
      <c r="IS54" s="198"/>
      <c r="IT54" s="198"/>
      <c r="IU54" s="198"/>
      <c r="IV54" s="198"/>
      <c r="IW54" s="198"/>
      <c r="IX54" s="198"/>
      <c r="IY54" s="198"/>
      <c r="IZ54" s="198"/>
      <c r="JA54" s="198"/>
      <c r="JB54" s="198"/>
      <c r="JC54" s="198"/>
      <c r="JD54" s="198"/>
      <c r="JE54" s="198"/>
      <c r="JF54" s="198"/>
      <c r="JG54" s="198"/>
      <c r="JH54" s="198"/>
      <c r="JI54" s="198"/>
      <c r="JJ54" s="198"/>
      <c r="JK54" s="198"/>
      <c r="JL54" s="198"/>
      <c r="JM54" s="198"/>
      <c r="JN54" s="198"/>
      <c r="JO54" s="198"/>
      <c r="JP54" s="198"/>
      <c r="JQ54" s="198"/>
      <c r="JR54" s="198"/>
      <c r="JS54" s="198"/>
      <c r="JT54" s="198"/>
      <c r="JU54" s="198"/>
      <c r="JV54" s="198"/>
      <c r="JW54" s="198"/>
      <c r="JX54" s="198"/>
      <c r="JY54" s="198"/>
      <c r="JZ54" s="198"/>
      <c r="KA54" s="198"/>
      <c r="KB54" s="198"/>
      <c r="KC54" s="198"/>
      <c r="KD54" s="198"/>
      <c r="KE54" s="198"/>
      <c r="KF54" s="198"/>
      <c r="KG54" s="198"/>
      <c r="KH54" s="198"/>
      <c r="KI54" s="198"/>
      <c r="KJ54" s="198"/>
      <c r="KK54" s="198"/>
      <c r="KL54" s="198"/>
      <c r="KM54" s="198"/>
      <c r="KN54" s="198"/>
      <c r="KO54" s="198"/>
      <c r="KP54" s="198"/>
      <c r="KQ54" s="198"/>
      <c r="KR54" s="198"/>
      <c r="KS54" s="198"/>
      <c r="KT54" s="198"/>
      <c r="KU54" s="198"/>
      <c r="KV54" s="198"/>
      <c r="KW54" s="198"/>
      <c r="KX54" s="198"/>
      <c r="KY54" s="198"/>
      <c r="KZ54" s="198"/>
      <c r="LA54" s="198"/>
      <c r="LB54" s="198"/>
      <c r="LC54" s="198"/>
      <c r="LD54" s="198"/>
      <c r="LE54" s="198"/>
      <c r="LF54" s="198"/>
      <c r="LG54" s="198"/>
      <c r="LH54" s="198"/>
      <c r="LI54" s="198"/>
      <c r="LJ54" s="198"/>
      <c r="LK54" s="198"/>
      <c r="LL54" s="198"/>
      <c r="LM54" s="198"/>
      <c r="LN54" s="198"/>
      <c r="LO54" s="198"/>
      <c r="LP54" s="198"/>
      <c r="LQ54" s="198"/>
      <c r="LR54" s="198"/>
      <c r="LS54" s="198"/>
      <c r="LT54" s="198"/>
      <c r="LU54" s="198"/>
      <c r="LV54" s="198"/>
      <c r="LW54" s="198"/>
      <c r="LX54" s="198"/>
      <c r="LY54" s="198"/>
      <c r="LZ54" s="198"/>
      <c r="MA54" s="198"/>
      <c r="MB54" s="198"/>
      <c r="MC54" s="198"/>
      <c r="MD54" s="198"/>
      <c r="ME54" s="198"/>
      <c r="MF54" s="198"/>
      <c r="MG54" s="198"/>
      <c r="MH54" s="198"/>
      <c r="MI54" s="198"/>
      <c r="MJ54" s="198"/>
      <c r="MK54" s="198"/>
      <c r="ML54" s="198"/>
      <c r="MM54" s="198"/>
      <c r="MN54" s="198"/>
      <c r="MO54" s="198"/>
      <c r="MP54" s="198"/>
      <c r="MQ54" s="198"/>
      <c r="MR54" s="198"/>
      <c r="MS54" s="198"/>
      <c r="MT54" s="198"/>
      <c r="MU54" s="198"/>
      <c r="MV54" s="198"/>
      <c r="MW54" s="198"/>
      <c r="MX54" s="198"/>
      <c r="MY54" s="198"/>
      <c r="MZ54" s="198"/>
      <c r="NA54" s="198"/>
      <c r="NB54" s="198"/>
      <c r="NC54" s="198"/>
      <c r="ND54" s="198"/>
      <c r="NE54" s="198"/>
      <c r="NF54" s="198"/>
      <c r="NG54" s="198"/>
      <c r="NH54" s="198"/>
      <c r="NI54" s="198"/>
      <c r="NJ54" s="198"/>
      <c r="NK54" s="198"/>
      <c r="NL54" s="198"/>
      <c r="NM54" s="198"/>
      <c r="NN54" s="198"/>
      <c r="NO54" s="198"/>
      <c r="NP54" s="198"/>
      <c r="NQ54" s="198"/>
      <c r="NR54" s="198"/>
      <c r="NS54" s="198"/>
      <c r="NT54" s="198"/>
      <c r="NU54" s="198"/>
      <c r="NV54" s="198"/>
      <c r="NW54" s="198"/>
      <c r="NX54" s="198"/>
      <c r="NY54" s="198"/>
      <c r="NZ54" s="198"/>
      <c r="OA54" s="198"/>
      <c r="OB54" s="198"/>
      <c r="OC54" s="198"/>
      <c r="OD54" s="198"/>
      <c r="OE54" s="198"/>
      <c r="OF54" s="198"/>
      <c r="OG54" s="198"/>
      <c r="OH54" s="198"/>
      <c r="OI54" s="198"/>
      <c r="OJ54" s="198"/>
      <c r="OK54" s="198"/>
      <c r="OL54" s="198"/>
      <c r="OM54" s="198"/>
      <c r="ON54" s="198"/>
      <c r="OO54" s="198"/>
      <c r="OP54" s="198"/>
      <c r="OQ54" s="198"/>
    </row>
    <row r="55" spans="1:407" s="4" customFormat="1" x14ac:dyDescent="0.25">
      <c r="A55" s="5"/>
      <c r="B55" s="5"/>
      <c r="C55" s="5"/>
      <c r="D55" s="5"/>
      <c r="E55" s="5"/>
      <c r="F55" s="21"/>
      <c r="BK55" s="199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  <c r="FS55" s="198"/>
      <c r="FT55" s="198"/>
      <c r="FU55" s="198"/>
      <c r="FV55" s="198"/>
      <c r="FW55" s="198"/>
      <c r="FX55" s="198"/>
      <c r="FY55" s="198"/>
      <c r="FZ55" s="198"/>
      <c r="GA55" s="198"/>
      <c r="GB55" s="198"/>
      <c r="GC55" s="198"/>
      <c r="GD55" s="198"/>
      <c r="GE55" s="198"/>
      <c r="GF55" s="198"/>
      <c r="GG55" s="198"/>
      <c r="GH55" s="198"/>
      <c r="GI55" s="198"/>
      <c r="GJ55" s="198"/>
      <c r="GK55" s="198"/>
      <c r="GL55" s="198"/>
      <c r="GM55" s="198"/>
      <c r="GN55" s="198"/>
      <c r="GO55" s="198"/>
      <c r="GP55" s="198"/>
      <c r="GQ55" s="198"/>
      <c r="GR55" s="198"/>
      <c r="GS55" s="198"/>
      <c r="GT55" s="198"/>
      <c r="GU55" s="198"/>
      <c r="GV55" s="198"/>
      <c r="GW55" s="198"/>
      <c r="GX55" s="198"/>
      <c r="GY55" s="198"/>
      <c r="GZ55" s="198"/>
      <c r="HA55" s="198"/>
      <c r="HB55" s="198"/>
      <c r="HC55" s="198"/>
      <c r="HD55" s="198"/>
      <c r="HE55" s="198"/>
      <c r="HF55" s="198"/>
      <c r="HG55" s="198"/>
      <c r="HH55" s="198"/>
      <c r="HI55" s="198"/>
      <c r="HJ55" s="198"/>
      <c r="HK55" s="198"/>
      <c r="HL55" s="198"/>
      <c r="HM55" s="198"/>
      <c r="HN55" s="198"/>
      <c r="HO55" s="198"/>
      <c r="HP55" s="198"/>
      <c r="HQ55" s="198"/>
      <c r="HR55" s="198"/>
      <c r="HS55" s="198"/>
      <c r="HT55" s="198"/>
      <c r="HU55" s="198"/>
      <c r="HV55" s="198"/>
      <c r="HW55" s="198"/>
      <c r="HX55" s="198"/>
      <c r="HY55" s="198"/>
      <c r="HZ55" s="198"/>
      <c r="IA55" s="198"/>
      <c r="IB55" s="198"/>
      <c r="IC55" s="198"/>
      <c r="ID55" s="198"/>
      <c r="IE55" s="198"/>
      <c r="IF55" s="198"/>
      <c r="IG55" s="198"/>
      <c r="IH55" s="198"/>
      <c r="II55" s="198"/>
      <c r="IJ55" s="198"/>
      <c r="IK55" s="198"/>
      <c r="IL55" s="198"/>
      <c r="IM55" s="198"/>
      <c r="IN55" s="198"/>
      <c r="IO55" s="198"/>
      <c r="IP55" s="198"/>
      <c r="IQ55" s="198"/>
      <c r="IR55" s="198"/>
      <c r="IS55" s="198"/>
      <c r="IT55" s="198"/>
      <c r="IU55" s="198"/>
      <c r="IV55" s="198"/>
      <c r="IW55" s="198"/>
      <c r="IX55" s="198"/>
      <c r="IY55" s="198"/>
      <c r="IZ55" s="198"/>
      <c r="JA55" s="198"/>
      <c r="JB55" s="198"/>
      <c r="JC55" s="198"/>
      <c r="JD55" s="198"/>
      <c r="JE55" s="198"/>
      <c r="JF55" s="198"/>
      <c r="JG55" s="198"/>
      <c r="JH55" s="198"/>
      <c r="JI55" s="198"/>
      <c r="JJ55" s="198"/>
      <c r="JK55" s="198"/>
      <c r="JL55" s="198"/>
      <c r="JM55" s="198"/>
      <c r="JN55" s="198"/>
      <c r="JO55" s="198"/>
      <c r="JP55" s="198"/>
      <c r="JQ55" s="198"/>
      <c r="JR55" s="198"/>
      <c r="JS55" s="198"/>
      <c r="JT55" s="198"/>
      <c r="JU55" s="198"/>
      <c r="JV55" s="198"/>
      <c r="JW55" s="198"/>
      <c r="JX55" s="198"/>
      <c r="JY55" s="198"/>
      <c r="JZ55" s="198"/>
      <c r="KA55" s="198"/>
      <c r="KB55" s="198"/>
      <c r="KC55" s="198"/>
      <c r="KD55" s="198"/>
      <c r="KE55" s="198"/>
      <c r="KF55" s="198"/>
      <c r="KG55" s="198"/>
      <c r="KH55" s="198"/>
      <c r="KI55" s="198"/>
      <c r="KJ55" s="198"/>
      <c r="KK55" s="198"/>
      <c r="KL55" s="198"/>
      <c r="KM55" s="198"/>
      <c r="KN55" s="198"/>
      <c r="KO55" s="198"/>
      <c r="KP55" s="198"/>
      <c r="KQ55" s="198"/>
      <c r="KR55" s="198"/>
      <c r="KS55" s="198"/>
      <c r="KT55" s="198"/>
      <c r="KU55" s="198"/>
      <c r="KV55" s="198"/>
      <c r="KW55" s="198"/>
      <c r="KX55" s="198"/>
      <c r="KY55" s="198"/>
      <c r="KZ55" s="198"/>
      <c r="LA55" s="198"/>
      <c r="LB55" s="198"/>
      <c r="LC55" s="198"/>
      <c r="LD55" s="198"/>
      <c r="LE55" s="198"/>
      <c r="LF55" s="198"/>
      <c r="LG55" s="198"/>
      <c r="LH55" s="198"/>
      <c r="LI55" s="198"/>
      <c r="LJ55" s="198"/>
      <c r="LK55" s="198"/>
      <c r="LL55" s="198"/>
      <c r="LM55" s="198"/>
      <c r="LN55" s="198"/>
      <c r="LO55" s="198"/>
      <c r="LP55" s="198"/>
      <c r="LQ55" s="198"/>
      <c r="LR55" s="198"/>
      <c r="LS55" s="198"/>
      <c r="LT55" s="198"/>
      <c r="LU55" s="198"/>
      <c r="LV55" s="198"/>
      <c r="LW55" s="198"/>
      <c r="LX55" s="198"/>
      <c r="LY55" s="198"/>
      <c r="LZ55" s="198"/>
      <c r="MA55" s="198"/>
      <c r="MB55" s="198"/>
      <c r="MC55" s="198"/>
      <c r="MD55" s="198"/>
      <c r="ME55" s="198"/>
      <c r="MF55" s="198"/>
      <c r="MG55" s="198"/>
      <c r="MH55" s="198"/>
      <c r="MI55" s="198"/>
      <c r="MJ55" s="198"/>
      <c r="MK55" s="198"/>
      <c r="ML55" s="198"/>
      <c r="MM55" s="198"/>
      <c r="MN55" s="198"/>
      <c r="MO55" s="198"/>
      <c r="MP55" s="198"/>
      <c r="MQ55" s="198"/>
      <c r="MR55" s="198"/>
      <c r="MS55" s="198"/>
      <c r="MT55" s="198"/>
      <c r="MU55" s="198"/>
      <c r="MV55" s="198"/>
      <c r="MW55" s="198"/>
      <c r="MX55" s="198"/>
      <c r="MY55" s="198"/>
      <c r="MZ55" s="198"/>
      <c r="NA55" s="198"/>
      <c r="NB55" s="198"/>
      <c r="NC55" s="198"/>
      <c r="ND55" s="198"/>
      <c r="NE55" s="198"/>
      <c r="NF55" s="198"/>
      <c r="NG55" s="198"/>
      <c r="NH55" s="198"/>
      <c r="NI55" s="198"/>
      <c r="NJ55" s="198"/>
      <c r="NK55" s="198"/>
      <c r="NL55" s="198"/>
      <c r="NM55" s="198"/>
      <c r="NN55" s="198"/>
      <c r="NO55" s="198"/>
      <c r="NP55" s="198"/>
      <c r="NQ55" s="198"/>
      <c r="NR55" s="198"/>
      <c r="NS55" s="198"/>
      <c r="NT55" s="198"/>
      <c r="NU55" s="198"/>
      <c r="NV55" s="198"/>
      <c r="NW55" s="198"/>
      <c r="NX55" s="198"/>
      <c r="NY55" s="198"/>
      <c r="NZ55" s="198"/>
      <c r="OA55" s="198"/>
      <c r="OB55" s="198"/>
      <c r="OC55" s="198"/>
      <c r="OD55" s="198"/>
      <c r="OE55" s="198"/>
      <c r="OF55" s="198"/>
      <c r="OG55" s="198"/>
      <c r="OH55" s="198"/>
      <c r="OI55" s="198"/>
      <c r="OJ55" s="198"/>
      <c r="OK55" s="198"/>
      <c r="OL55" s="198"/>
      <c r="OM55" s="198"/>
      <c r="ON55" s="198"/>
      <c r="OO55" s="198"/>
      <c r="OP55" s="198"/>
      <c r="OQ55" s="198"/>
    </row>
    <row r="56" spans="1:407" s="4" customFormat="1" x14ac:dyDescent="0.25">
      <c r="A56" s="5"/>
      <c r="B56" s="5"/>
      <c r="C56" s="5"/>
      <c r="D56" s="5"/>
      <c r="E56" s="5"/>
      <c r="F56" s="21"/>
      <c r="BK56" s="199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  <c r="FV56" s="198"/>
      <c r="FW56" s="198"/>
      <c r="FX56" s="198"/>
      <c r="FY56" s="198"/>
      <c r="FZ56" s="198"/>
      <c r="GA56" s="198"/>
      <c r="GB56" s="198"/>
      <c r="GC56" s="198"/>
      <c r="GD56" s="198"/>
      <c r="GE56" s="198"/>
      <c r="GF56" s="198"/>
      <c r="GG56" s="198"/>
      <c r="GH56" s="198"/>
      <c r="GI56" s="198"/>
      <c r="GJ56" s="198"/>
      <c r="GK56" s="198"/>
      <c r="GL56" s="198"/>
      <c r="GM56" s="198"/>
      <c r="GN56" s="198"/>
      <c r="GO56" s="198"/>
      <c r="GP56" s="198"/>
      <c r="GQ56" s="198"/>
      <c r="GR56" s="198"/>
      <c r="GS56" s="198"/>
      <c r="GT56" s="198"/>
      <c r="GU56" s="198"/>
      <c r="GV56" s="198"/>
      <c r="GW56" s="198"/>
      <c r="GX56" s="198"/>
      <c r="GY56" s="198"/>
      <c r="GZ56" s="198"/>
      <c r="HA56" s="198"/>
      <c r="HB56" s="198"/>
      <c r="HC56" s="198"/>
      <c r="HD56" s="198"/>
      <c r="HE56" s="198"/>
      <c r="HF56" s="198"/>
      <c r="HG56" s="198"/>
      <c r="HH56" s="198"/>
      <c r="HI56" s="198"/>
      <c r="HJ56" s="198"/>
      <c r="HK56" s="198"/>
      <c r="HL56" s="198"/>
      <c r="HM56" s="198"/>
      <c r="HN56" s="198"/>
      <c r="HO56" s="198"/>
      <c r="HP56" s="198"/>
      <c r="HQ56" s="198"/>
      <c r="HR56" s="198"/>
      <c r="HS56" s="198"/>
      <c r="HT56" s="198"/>
      <c r="HU56" s="198"/>
      <c r="HV56" s="198"/>
      <c r="HW56" s="198"/>
      <c r="HX56" s="198"/>
      <c r="HY56" s="198"/>
      <c r="HZ56" s="198"/>
      <c r="IA56" s="198"/>
      <c r="IB56" s="198"/>
      <c r="IC56" s="198"/>
      <c r="ID56" s="198"/>
      <c r="IE56" s="198"/>
      <c r="IF56" s="198"/>
      <c r="IG56" s="198"/>
      <c r="IH56" s="198"/>
      <c r="II56" s="198"/>
      <c r="IJ56" s="198"/>
      <c r="IK56" s="198"/>
      <c r="IL56" s="198"/>
      <c r="IM56" s="198"/>
      <c r="IN56" s="198"/>
      <c r="IO56" s="198"/>
      <c r="IP56" s="198"/>
      <c r="IQ56" s="198"/>
      <c r="IR56" s="198"/>
      <c r="IS56" s="198"/>
      <c r="IT56" s="198"/>
      <c r="IU56" s="198"/>
      <c r="IV56" s="198"/>
      <c r="IW56" s="198"/>
      <c r="IX56" s="198"/>
      <c r="IY56" s="198"/>
      <c r="IZ56" s="198"/>
      <c r="JA56" s="198"/>
      <c r="JB56" s="198"/>
      <c r="JC56" s="198"/>
      <c r="JD56" s="198"/>
      <c r="JE56" s="198"/>
      <c r="JF56" s="198"/>
      <c r="JG56" s="198"/>
      <c r="JH56" s="198"/>
      <c r="JI56" s="198"/>
      <c r="JJ56" s="198"/>
      <c r="JK56" s="198"/>
      <c r="JL56" s="198"/>
      <c r="JM56" s="198"/>
      <c r="JN56" s="198"/>
      <c r="JO56" s="198"/>
      <c r="JP56" s="198"/>
      <c r="JQ56" s="198"/>
      <c r="JR56" s="198"/>
      <c r="JS56" s="198"/>
      <c r="JT56" s="198"/>
      <c r="JU56" s="198"/>
      <c r="JV56" s="198"/>
      <c r="JW56" s="198"/>
      <c r="JX56" s="198"/>
      <c r="JY56" s="198"/>
      <c r="JZ56" s="198"/>
      <c r="KA56" s="198"/>
      <c r="KB56" s="198"/>
      <c r="KC56" s="198"/>
      <c r="KD56" s="198"/>
      <c r="KE56" s="198"/>
      <c r="KF56" s="198"/>
      <c r="KG56" s="198"/>
      <c r="KH56" s="198"/>
      <c r="KI56" s="198"/>
      <c r="KJ56" s="198"/>
      <c r="KK56" s="198"/>
      <c r="KL56" s="198"/>
      <c r="KM56" s="198"/>
      <c r="KN56" s="198"/>
      <c r="KO56" s="198"/>
      <c r="KP56" s="198"/>
      <c r="KQ56" s="198"/>
      <c r="KR56" s="198"/>
      <c r="KS56" s="198"/>
      <c r="KT56" s="198"/>
      <c r="KU56" s="198"/>
      <c r="KV56" s="198"/>
      <c r="KW56" s="198"/>
      <c r="KX56" s="198"/>
      <c r="KY56" s="198"/>
      <c r="KZ56" s="198"/>
      <c r="LA56" s="198"/>
      <c r="LB56" s="198"/>
      <c r="LC56" s="198"/>
      <c r="LD56" s="198"/>
      <c r="LE56" s="198"/>
      <c r="LF56" s="198"/>
      <c r="LG56" s="198"/>
      <c r="LH56" s="198"/>
      <c r="LI56" s="198"/>
      <c r="LJ56" s="198"/>
      <c r="LK56" s="198"/>
      <c r="LL56" s="198"/>
      <c r="LM56" s="198"/>
      <c r="LN56" s="198"/>
      <c r="LO56" s="198"/>
      <c r="LP56" s="198"/>
      <c r="LQ56" s="198"/>
      <c r="LR56" s="198"/>
      <c r="LS56" s="198"/>
      <c r="LT56" s="198"/>
      <c r="LU56" s="198"/>
      <c r="LV56" s="198"/>
      <c r="LW56" s="198"/>
      <c r="LX56" s="198"/>
      <c r="LY56" s="198"/>
      <c r="LZ56" s="198"/>
      <c r="MA56" s="198"/>
      <c r="MB56" s="198"/>
      <c r="MC56" s="198"/>
      <c r="MD56" s="198"/>
      <c r="ME56" s="198"/>
      <c r="MF56" s="198"/>
      <c r="MG56" s="198"/>
      <c r="MH56" s="198"/>
      <c r="MI56" s="198"/>
      <c r="MJ56" s="198"/>
      <c r="MK56" s="198"/>
      <c r="ML56" s="198"/>
      <c r="MM56" s="198"/>
      <c r="MN56" s="198"/>
      <c r="MO56" s="198"/>
      <c r="MP56" s="198"/>
      <c r="MQ56" s="198"/>
      <c r="MR56" s="198"/>
      <c r="MS56" s="198"/>
      <c r="MT56" s="198"/>
      <c r="MU56" s="198"/>
      <c r="MV56" s="198"/>
      <c r="MW56" s="198"/>
      <c r="MX56" s="198"/>
      <c r="MY56" s="198"/>
      <c r="MZ56" s="198"/>
      <c r="NA56" s="198"/>
      <c r="NB56" s="198"/>
      <c r="NC56" s="198"/>
      <c r="ND56" s="198"/>
      <c r="NE56" s="198"/>
      <c r="NF56" s="198"/>
      <c r="NG56" s="198"/>
      <c r="NH56" s="198"/>
      <c r="NI56" s="198"/>
      <c r="NJ56" s="198"/>
      <c r="NK56" s="198"/>
      <c r="NL56" s="198"/>
      <c r="NM56" s="198"/>
      <c r="NN56" s="198"/>
      <c r="NO56" s="198"/>
      <c r="NP56" s="198"/>
      <c r="NQ56" s="198"/>
      <c r="NR56" s="198"/>
      <c r="NS56" s="198"/>
      <c r="NT56" s="198"/>
      <c r="NU56" s="198"/>
      <c r="NV56" s="198"/>
      <c r="NW56" s="198"/>
      <c r="NX56" s="198"/>
      <c r="NY56" s="198"/>
      <c r="NZ56" s="198"/>
      <c r="OA56" s="198"/>
      <c r="OB56" s="198"/>
      <c r="OC56" s="198"/>
      <c r="OD56" s="198"/>
      <c r="OE56" s="198"/>
      <c r="OF56" s="198"/>
      <c r="OG56" s="198"/>
      <c r="OH56" s="198"/>
      <c r="OI56" s="198"/>
      <c r="OJ56" s="198"/>
      <c r="OK56" s="198"/>
      <c r="OL56" s="198"/>
      <c r="OM56" s="198"/>
      <c r="ON56" s="198"/>
      <c r="OO56" s="198"/>
      <c r="OP56" s="198"/>
      <c r="OQ56" s="198"/>
    </row>
    <row r="57" spans="1:407" s="4" customFormat="1" x14ac:dyDescent="0.25">
      <c r="A57" s="5"/>
      <c r="B57" s="5"/>
      <c r="C57" s="5"/>
      <c r="D57" s="5"/>
      <c r="E57" s="5"/>
      <c r="F57" s="21"/>
      <c r="BK57" s="199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  <c r="EO57" s="198"/>
      <c r="EP57" s="198"/>
      <c r="EQ57" s="198"/>
      <c r="ER57" s="198"/>
      <c r="ES57" s="198"/>
      <c r="ET57" s="198"/>
      <c r="EU57" s="198"/>
      <c r="EV57" s="198"/>
      <c r="EW57" s="198"/>
      <c r="EX57" s="198"/>
      <c r="EY57" s="198"/>
      <c r="EZ57" s="198"/>
      <c r="FA57" s="198"/>
      <c r="FB57" s="198"/>
      <c r="FC57" s="198"/>
      <c r="FD57" s="198"/>
      <c r="FE57" s="198"/>
      <c r="FF57" s="198"/>
      <c r="FG57" s="198"/>
      <c r="FH57" s="198"/>
      <c r="FI57" s="198"/>
      <c r="FJ57" s="198"/>
      <c r="FK57" s="198"/>
      <c r="FL57" s="198"/>
      <c r="FM57" s="198"/>
      <c r="FN57" s="198"/>
      <c r="FO57" s="198"/>
      <c r="FP57" s="198"/>
      <c r="FQ57" s="198"/>
      <c r="FR57" s="198"/>
      <c r="FS57" s="198"/>
      <c r="FT57" s="198"/>
      <c r="FU57" s="198"/>
      <c r="FV57" s="198"/>
      <c r="FW57" s="198"/>
      <c r="FX57" s="198"/>
      <c r="FY57" s="198"/>
      <c r="FZ57" s="198"/>
      <c r="GA57" s="198"/>
      <c r="GB57" s="198"/>
      <c r="GC57" s="198"/>
      <c r="GD57" s="198"/>
      <c r="GE57" s="198"/>
      <c r="GF57" s="198"/>
      <c r="GG57" s="198"/>
      <c r="GH57" s="198"/>
      <c r="GI57" s="198"/>
      <c r="GJ57" s="198"/>
      <c r="GK57" s="198"/>
      <c r="GL57" s="198"/>
      <c r="GM57" s="198"/>
      <c r="GN57" s="198"/>
      <c r="GO57" s="198"/>
      <c r="GP57" s="198"/>
      <c r="GQ57" s="198"/>
      <c r="GR57" s="198"/>
      <c r="GS57" s="198"/>
      <c r="GT57" s="198"/>
      <c r="GU57" s="198"/>
      <c r="GV57" s="198"/>
      <c r="GW57" s="198"/>
      <c r="GX57" s="198"/>
      <c r="GY57" s="198"/>
      <c r="GZ57" s="198"/>
      <c r="HA57" s="198"/>
      <c r="HB57" s="198"/>
      <c r="HC57" s="198"/>
      <c r="HD57" s="198"/>
      <c r="HE57" s="198"/>
      <c r="HF57" s="198"/>
      <c r="HG57" s="198"/>
      <c r="HH57" s="198"/>
      <c r="HI57" s="198"/>
      <c r="HJ57" s="198"/>
      <c r="HK57" s="198"/>
      <c r="HL57" s="198"/>
      <c r="HM57" s="198"/>
      <c r="HN57" s="198"/>
      <c r="HO57" s="198"/>
      <c r="HP57" s="198"/>
      <c r="HQ57" s="198"/>
      <c r="HR57" s="198"/>
      <c r="HS57" s="198"/>
      <c r="HT57" s="198"/>
      <c r="HU57" s="198"/>
      <c r="HV57" s="198"/>
      <c r="HW57" s="198"/>
      <c r="HX57" s="198"/>
      <c r="HY57" s="198"/>
      <c r="HZ57" s="198"/>
      <c r="IA57" s="198"/>
      <c r="IB57" s="198"/>
      <c r="IC57" s="198"/>
      <c r="ID57" s="198"/>
      <c r="IE57" s="198"/>
      <c r="IF57" s="198"/>
      <c r="IG57" s="198"/>
      <c r="IH57" s="198"/>
      <c r="II57" s="198"/>
      <c r="IJ57" s="198"/>
      <c r="IK57" s="198"/>
      <c r="IL57" s="198"/>
      <c r="IM57" s="198"/>
      <c r="IN57" s="198"/>
      <c r="IO57" s="198"/>
      <c r="IP57" s="198"/>
      <c r="IQ57" s="198"/>
      <c r="IR57" s="198"/>
      <c r="IS57" s="198"/>
      <c r="IT57" s="198"/>
      <c r="IU57" s="198"/>
      <c r="IV57" s="198"/>
      <c r="IW57" s="198"/>
      <c r="IX57" s="198"/>
      <c r="IY57" s="198"/>
      <c r="IZ57" s="198"/>
      <c r="JA57" s="198"/>
      <c r="JB57" s="198"/>
      <c r="JC57" s="198"/>
      <c r="JD57" s="198"/>
      <c r="JE57" s="198"/>
      <c r="JF57" s="198"/>
      <c r="JG57" s="198"/>
      <c r="JH57" s="198"/>
      <c r="JI57" s="198"/>
      <c r="JJ57" s="198"/>
      <c r="JK57" s="198"/>
      <c r="JL57" s="198"/>
      <c r="JM57" s="198"/>
      <c r="JN57" s="198"/>
      <c r="JO57" s="198"/>
      <c r="JP57" s="198"/>
      <c r="JQ57" s="198"/>
      <c r="JR57" s="198"/>
      <c r="JS57" s="198"/>
      <c r="JT57" s="198"/>
      <c r="JU57" s="198"/>
      <c r="JV57" s="198"/>
      <c r="JW57" s="198"/>
      <c r="JX57" s="198"/>
      <c r="JY57" s="198"/>
      <c r="JZ57" s="198"/>
      <c r="KA57" s="198"/>
      <c r="KB57" s="198"/>
      <c r="KC57" s="198"/>
      <c r="KD57" s="198"/>
      <c r="KE57" s="198"/>
      <c r="KF57" s="198"/>
      <c r="KG57" s="198"/>
      <c r="KH57" s="198"/>
      <c r="KI57" s="198"/>
      <c r="KJ57" s="198"/>
      <c r="KK57" s="198"/>
      <c r="KL57" s="198"/>
      <c r="KM57" s="198"/>
      <c r="KN57" s="198"/>
      <c r="KO57" s="198"/>
      <c r="KP57" s="198"/>
      <c r="KQ57" s="198"/>
      <c r="KR57" s="198"/>
      <c r="KS57" s="198"/>
      <c r="KT57" s="198"/>
      <c r="KU57" s="198"/>
      <c r="KV57" s="198"/>
      <c r="KW57" s="198"/>
      <c r="KX57" s="198"/>
      <c r="KY57" s="198"/>
      <c r="KZ57" s="198"/>
      <c r="LA57" s="198"/>
      <c r="LB57" s="198"/>
      <c r="LC57" s="198"/>
      <c r="LD57" s="198"/>
      <c r="LE57" s="198"/>
      <c r="LF57" s="198"/>
      <c r="LG57" s="198"/>
      <c r="LH57" s="198"/>
      <c r="LI57" s="198"/>
      <c r="LJ57" s="198"/>
      <c r="LK57" s="198"/>
      <c r="LL57" s="198"/>
      <c r="LM57" s="198"/>
      <c r="LN57" s="198"/>
      <c r="LO57" s="198"/>
      <c r="LP57" s="198"/>
      <c r="LQ57" s="198"/>
      <c r="LR57" s="198"/>
      <c r="LS57" s="198"/>
      <c r="LT57" s="198"/>
      <c r="LU57" s="198"/>
      <c r="LV57" s="198"/>
      <c r="LW57" s="198"/>
      <c r="LX57" s="198"/>
      <c r="LY57" s="198"/>
      <c r="LZ57" s="198"/>
      <c r="MA57" s="198"/>
      <c r="MB57" s="198"/>
      <c r="MC57" s="198"/>
      <c r="MD57" s="198"/>
      <c r="ME57" s="198"/>
      <c r="MF57" s="198"/>
      <c r="MG57" s="198"/>
      <c r="MH57" s="198"/>
      <c r="MI57" s="198"/>
      <c r="MJ57" s="198"/>
      <c r="MK57" s="198"/>
      <c r="ML57" s="198"/>
      <c r="MM57" s="198"/>
      <c r="MN57" s="198"/>
      <c r="MO57" s="198"/>
      <c r="MP57" s="198"/>
      <c r="MQ57" s="198"/>
      <c r="MR57" s="198"/>
      <c r="MS57" s="198"/>
      <c r="MT57" s="198"/>
      <c r="MU57" s="198"/>
      <c r="MV57" s="198"/>
      <c r="MW57" s="198"/>
      <c r="MX57" s="198"/>
      <c r="MY57" s="198"/>
      <c r="MZ57" s="198"/>
      <c r="NA57" s="198"/>
      <c r="NB57" s="198"/>
      <c r="NC57" s="198"/>
      <c r="ND57" s="198"/>
      <c r="NE57" s="198"/>
      <c r="NF57" s="198"/>
      <c r="NG57" s="198"/>
      <c r="NH57" s="198"/>
      <c r="NI57" s="198"/>
      <c r="NJ57" s="198"/>
      <c r="NK57" s="198"/>
      <c r="NL57" s="198"/>
      <c r="NM57" s="198"/>
      <c r="NN57" s="198"/>
      <c r="NO57" s="198"/>
      <c r="NP57" s="198"/>
      <c r="NQ57" s="198"/>
      <c r="NR57" s="198"/>
      <c r="NS57" s="198"/>
      <c r="NT57" s="198"/>
      <c r="NU57" s="198"/>
      <c r="NV57" s="198"/>
      <c r="NW57" s="198"/>
      <c r="NX57" s="198"/>
      <c r="NY57" s="198"/>
      <c r="NZ57" s="198"/>
      <c r="OA57" s="198"/>
      <c r="OB57" s="198"/>
      <c r="OC57" s="198"/>
      <c r="OD57" s="198"/>
      <c r="OE57" s="198"/>
      <c r="OF57" s="198"/>
      <c r="OG57" s="198"/>
      <c r="OH57" s="198"/>
      <c r="OI57" s="198"/>
      <c r="OJ57" s="198"/>
      <c r="OK57" s="198"/>
      <c r="OL57" s="198"/>
      <c r="OM57" s="198"/>
      <c r="ON57" s="198"/>
      <c r="OO57" s="198"/>
      <c r="OP57" s="198"/>
      <c r="OQ57" s="198"/>
    </row>
    <row r="58" spans="1:407" s="4" customFormat="1" x14ac:dyDescent="0.25">
      <c r="A58" s="5"/>
      <c r="B58" s="5"/>
      <c r="C58" s="5"/>
      <c r="D58" s="5"/>
      <c r="E58" s="5"/>
      <c r="F58" s="21"/>
      <c r="BK58" s="199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  <c r="EN58" s="198"/>
      <c r="EO58" s="198"/>
      <c r="EP58" s="198"/>
      <c r="EQ58" s="198"/>
      <c r="ER58" s="198"/>
      <c r="ES58" s="198"/>
      <c r="ET58" s="198"/>
      <c r="EU58" s="198"/>
      <c r="EV58" s="198"/>
      <c r="EW58" s="198"/>
      <c r="EX58" s="198"/>
      <c r="EY58" s="198"/>
      <c r="EZ58" s="198"/>
      <c r="FA58" s="198"/>
      <c r="FB58" s="198"/>
      <c r="FC58" s="198"/>
      <c r="FD58" s="198"/>
      <c r="FE58" s="198"/>
      <c r="FF58" s="198"/>
      <c r="FG58" s="198"/>
      <c r="FH58" s="198"/>
      <c r="FI58" s="198"/>
      <c r="FJ58" s="198"/>
      <c r="FK58" s="198"/>
      <c r="FL58" s="198"/>
      <c r="FM58" s="198"/>
      <c r="FN58" s="198"/>
      <c r="FO58" s="198"/>
      <c r="FP58" s="198"/>
      <c r="FQ58" s="198"/>
      <c r="FR58" s="198"/>
      <c r="FS58" s="198"/>
      <c r="FT58" s="198"/>
      <c r="FU58" s="198"/>
      <c r="FV58" s="198"/>
      <c r="FW58" s="198"/>
      <c r="FX58" s="198"/>
      <c r="FY58" s="198"/>
      <c r="FZ58" s="198"/>
      <c r="GA58" s="198"/>
      <c r="GB58" s="198"/>
      <c r="GC58" s="198"/>
      <c r="GD58" s="198"/>
      <c r="GE58" s="198"/>
      <c r="GF58" s="198"/>
      <c r="GG58" s="198"/>
      <c r="GH58" s="198"/>
      <c r="GI58" s="198"/>
      <c r="GJ58" s="198"/>
      <c r="GK58" s="198"/>
      <c r="GL58" s="198"/>
      <c r="GM58" s="198"/>
      <c r="GN58" s="198"/>
      <c r="GO58" s="198"/>
      <c r="GP58" s="198"/>
      <c r="GQ58" s="198"/>
      <c r="GR58" s="198"/>
      <c r="GS58" s="198"/>
      <c r="GT58" s="198"/>
      <c r="GU58" s="198"/>
      <c r="GV58" s="198"/>
      <c r="GW58" s="198"/>
      <c r="GX58" s="198"/>
      <c r="GY58" s="198"/>
      <c r="GZ58" s="198"/>
      <c r="HA58" s="198"/>
      <c r="HB58" s="198"/>
      <c r="HC58" s="198"/>
      <c r="HD58" s="198"/>
      <c r="HE58" s="198"/>
      <c r="HF58" s="198"/>
      <c r="HG58" s="198"/>
      <c r="HH58" s="198"/>
      <c r="HI58" s="198"/>
      <c r="HJ58" s="198"/>
      <c r="HK58" s="198"/>
      <c r="HL58" s="198"/>
      <c r="HM58" s="198"/>
      <c r="HN58" s="198"/>
      <c r="HO58" s="198"/>
      <c r="HP58" s="198"/>
      <c r="HQ58" s="198"/>
      <c r="HR58" s="198"/>
      <c r="HS58" s="198"/>
      <c r="HT58" s="198"/>
      <c r="HU58" s="198"/>
      <c r="HV58" s="198"/>
      <c r="HW58" s="198"/>
      <c r="HX58" s="198"/>
      <c r="HY58" s="198"/>
      <c r="HZ58" s="198"/>
      <c r="IA58" s="198"/>
      <c r="IB58" s="198"/>
      <c r="IC58" s="198"/>
      <c r="ID58" s="198"/>
      <c r="IE58" s="198"/>
      <c r="IF58" s="198"/>
      <c r="IG58" s="198"/>
      <c r="IH58" s="198"/>
      <c r="II58" s="198"/>
      <c r="IJ58" s="198"/>
      <c r="IK58" s="198"/>
      <c r="IL58" s="198"/>
      <c r="IM58" s="198"/>
      <c r="IN58" s="198"/>
      <c r="IO58" s="198"/>
      <c r="IP58" s="198"/>
      <c r="IQ58" s="198"/>
      <c r="IR58" s="198"/>
      <c r="IS58" s="198"/>
      <c r="IT58" s="198"/>
      <c r="IU58" s="198"/>
      <c r="IV58" s="198"/>
      <c r="IW58" s="198"/>
      <c r="IX58" s="198"/>
      <c r="IY58" s="198"/>
      <c r="IZ58" s="198"/>
      <c r="JA58" s="198"/>
      <c r="JB58" s="198"/>
      <c r="JC58" s="198"/>
      <c r="JD58" s="198"/>
      <c r="JE58" s="198"/>
      <c r="JF58" s="198"/>
      <c r="JG58" s="198"/>
      <c r="JH58" s="198"/>
      <c r="JI58" s="198"/>
      <c r="JJ58" s="198"/>
      <c r="JK58" s="198"/>
      <c r="JL58" s="198"/>
      <c r="JM58" s="198"/>
      <c r="JN58" s="198"/>
      <c r="JO58" s="198"/>
      <c r="JP58" s="198"/>
      <c r="JQ58" s="198"/>
      <c r="JR58" s="198"/>
      <c r="JS58" s="198"/>
      <c r="JT58" s="198"/>
      <c r="JU58" s="198"/>
      <c r="JV58" s="198"/>
      <c r="JW58" s="198"/>
      <c r="JX58" s="198"/>
      <c r="JY58" s="198"/>
      <c r="JZ58" s="198"/>
      <c r="KA58" s="198"/>
      <c r="KB58" s="198"/>
      <c r="KC58" s="198"/>
      <c r="KD58" s="198"/>
      <c r="KE58" s="198"/>
      <c r="KF58" s="198"/>
      <c r="KG58" s="198"/>
      <c r="KH58" s="198"/>
      <c r="KI58" s="198"/>
      <c r="KJ58" s="198"/>
      <c r="KK58" s="198"/>
      <c r="KL58" s="198"/>
      <c r="KM58" s="198"/>
      <c r="KN58" s="198"/>
      <c r="KO58" s="198"/>
      <c r="KP58" s="198"/>
      <c r="KQ58" s="198"/>
      <c r="KR58" s="198"/>
      <c r="KS58" s="198"/>
      <c r="KT58" s="198"/>
      <c r="KU58" s="198"/>
      <c r="KV58" s="198"/>
      <c r="KW58" s="198"/>
      <c r="KX58" s="198"/>
      <c r="KY58" s="198"/>
      <c r="KZ58" s="198"/>
      <c r="LA58" s="198"/>
      <c r="LB58" s="198"/>
      <c r="LC58" s="198"/>
      <c r="LD58" s="198"/>
      <c r="LE58" s="198"/>
      <c r="LF58" s="198"/>
      <c r="LG58" s="198"/>
      <c r="LH58" s="198"/>
      <c r="LI58" s="198"/>
      <c r="LJ58" s="198"/>
      <c r="LK58" s="198"/>
      <c r="LL58" s="198"/>
      <c r="LM58" s="198"/>
      <c r="LN58" s="198"/>
      <c r="LO58" s="198"/>
      <c r="LP58" s="198"/>
      <c r="LQ58" s="198"/>
      <c r="LR58" s="198"/>
      <c r="LS58" s="198"/>
      <c r="LT58" s="198"/>
      <c r="LU58" s="198"/>
      <c r="LV58" s="198"/>
      <c r="LW58" s="198"/>
      <c r="LX58" s="198"/>
      <c r="LY58" s="198"/>
      <c r="LZ58" s="198"/>
      <c r="MA58" s="198"/>
      <c r="MB58" s="198"/>
      <c r="MC58" s="198"/>
      <c r="MD58" s="198"/>
      <c r="ME58" s="198"/>
      <c r="MF58" s="198"/>
      <c r="MG58" s="198"/>
      <c r="MH58" s="198"/>
      <c r="MI58" s="198"/>
      <c r="MJ58" s="198"/>
      <c r="MK58" s="198"/>
      <c r="ML58" s="198"/>
      <c r="MM58" s="198"/>
      <c r="MN58" s="198"/>
      <c r="MO58" s="198"/>
      <c r="MP58" s="198"/>
      <c r="MQ58" s="198"/>
      <c r="MR58" s="198"/>
      <c r="MS58" s="198"/>
      <c r="MT58" s="198"/>
      <c r="MU58" s="198"/>
      <c r="MV58" s="198"/>
      <c r="MW58" s="198"/>
      <c r="MX58" s="198"/>
      <c r="MY58" s="198"/>
      <c r="MZ58" s="198"/>
      <c r="NA58" s="198"/>
      <c r="NB58" s="198"/>
      <c r="NC58" s="198"/>
      <c r="ND58" s="198"/>
      <c r="NE58" s="198"/>
      <c r="NF58" s="198"/>
      <c r="NG58" s="198"/>
      <c r="NH58" s="198"/>
      <c r="NI58" s="198"/>
      <c r="NJ58" s="198"/>
      <c r="NK58" s="198"/>
      <c r="NL58" s="198"/>
      <c r="NM58" s="198"/>
      <c r="NN58" s="198"/>
      <c r="NO58" s="198"/>
      <c r="NP58" s="198"/>
      <c r="NQ58" s="198"/>
      <c r="NR58" s="198"/>
      <c r="NS58" s="198"/>
      <c r="NT58" s="198"/>
      <c r="NU58" s="198"/>
      <c r="NV58" s="198"/>
      <c r="NW58" s="198"/>
      <c r="NX58" s="198"/>
      <c r="NY58" s="198"/>
      <c r="NZ58" s="198"/>
      <c r="OA58" s="198"/>
      <c r="OB58" s="198"/>
      <c r="OC58" s="198"/>
      <c r="OD58" s="198"/>
      <c r="OE58" s="198"/>
      <c r="OF58" s="198"/>
      <c r="OG58" s="198"/>
      <c r="OH58" s="198"/>
      <c r="OI58" s="198"/>
      <c r="OJ58" s="198"/>
      <c r="OK58" s="198"/>
      <c r="OL58" s="198"/>
      <c r="OM58" s="198"/>
      <c r="ON58" s="198"/>
      <c r="OO58" s="198"/>
      <c r="OP58" s="198"/>
      <c r="OQ58" s="198"/>
    </row>
    <row r="59" spans="1:407" s="4" customFormat="1" x14ac:dyDescent="0.25">
      <c r="A59" s="5"/>
      <c r="B59" s="5"/>
      <c r="C59" s="5"/>
      <c r="D59" s="5"/>
      <c r="E59" s="5"/>
      <c r="F59" s="21"/>
      <c r="BK59" s="199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  <c r="EO59" s="198"/>
      <c r="EP59" s="198"/>
      <c r="EQ59" s="198"/>
      <c r="ER59" s="198"/>
      <c r="ES59" s="198"/>
      <c r="ET59" s="198"/>
      <c r="EU59" s="198"/>
      <c r="EV59" s="198"/>
      <c r="EW59" s="198"/>
      <c r="EX59" s="198"/>
      <c r="EY59" s="198"/>
      <c r="EZ59" s="198"/>
      <c r="FA59" s="198"/>
      <c r="FB59" s="198"/>
      <c r="FC59" s="198"/>
      <c r="FD59" s="198"/>
      <c r="FE59" s="198"/>
      <c r="FF59" s="198"/>
      <c r="FG59" s="198"/>
      <c r="FH59" s="198"/>
      <c r="FI59" s="198"/>
      <c r="FJ59" s="198"/>
      <c r="FK59" s="198"/>
      <c r="FL59" s="198"/>
      <c r="FM59" s="198"/>
      <c r="FN59" s="198"/>
      <c r="FO59" s="198"/>
      <c r="FP59" s="198"/>
      <c r="FQ59" s="198"/>
      <c r="FR59" s="198"/>
      <c r="FS59" s="198"/>
      <c r="FT59" s="198"/>
      <c r="FU59" s="198"/>
      <c r="FV59" s="198"/>
      <c r="FW59" s="198"/>
      <c r="FX59" s="198"/>
      <c r="FY59" s="198"/>
      <c r="FZ59" s="198"/>
      <c r="GA59" s="198"/>
      <c r="GB59" s="198"/>
      <c r="GC59" s="198"/>
      <c r="GD59" s="198"/>
      <c r="GE59" s="198"/>
      <c r="GF59" s="198"/>
      <c r="GG59" s="198"/>
      <c r="GH59" s="198"/>
      <c r="GI59" s="198"/>
      <c r="GJ59" s="198"/>
      <c r="GK59" s="198"/>
      <c r="GL59" s="198"/>
      <c r="GM59" s="198"/>
      <c r="GN59" s="198"/>
      <c r="GO59" s="198"/>
      <c r="GP59" s="198"/>
      <c r="GQ59" s="198"/>
      <c r="GR59" s="198"/>
      <c r="GS59" s="198"/>
      <c r="GT59" s="198"/>
      <c r="GU59" s="198"/>
      <c r="GV59" s="198"/>
      <c r="GW59" s="198"/>
      <c r="GX59" s="198"/>
      <c r="GY59" s="198"/>
      <c r="GZ59" s="198"/>
      <c r="HA59" s="198"/>
      <c r="HB59" s="198"/>
      <c r="HC59" s="198"/>
      <c r="HD59" s="198"/>
      <c r="HE59" s="198"/>
      <c r="HF59" s="198"/>
      <c r="HG59" s="198"/>
      <c r="HH59" s="198"/>
      <c r="HI59" s="198"/>
      <c r="HJ59" s="198"/>
      <c r="HK59" s="198"/>
      <c r="HL59" s="198"/>
      <c r="HM59" s="198"/>
      <c r="HN59" s="198"/>
      <c r="HO59" s="198"/>
      <c r="HP59" s="198"/>
      <c r="HQ59" s="198"/>
      <c r="HR59" s="198"/>
      <c r="HS59" s="198"/>
      <c r="HT59" s="198"/>
      <c r="HU59" s="198"/>
      <c r="HV59" s="198"/>
      <c r="HW59" s="198"/>
      <c r="HX59" s="198"/>
      <c r="HY59" s="198"/>
      <c r="HZ59" s="198"/>
      <c r="IA59" s="198"/>
      <c r="IB59" s="198"/>
      <c r="IC59" s="198"/>
      <c r="ID59" s="198"/>
      <c r="IE59" s="198"/>
      <c r="IF59" s="198"/>
      <c r="IG59" s="198"/>
      <c r="IH59" s="198"/>
      <c r="II59" s="198"/>
      <c r="IJ59" s="198"/>
      <c r="IK59" s="198"/>
      <c r="IL59" s="198"/>
      <c r="IM59" s="198"/>
      <c r="IN59" s="198"/>
      <c r="IO59" s="198"/>
      <c r="IP59" s="198"/>
      <c r="IQ59" s="198"/>
      <c r="IR59" s="198"/>
      <c r="IS59" s="198"/>
      <c r="IT59" s="198"/>
      <c r="IU59" s="198"/>
      <c r="IV59" s="198"/>
      <c r="IW59" s="198"/>
      <c r="IX59" s="198"/>
      <c r="IY59" s="198"/>
      <c r="IZ59" s="198"/>
      <c r="JA59" s="198"/>
      <c r="JB59" s="198"/>
      <c r="JC59" s="198"/>
      <c r="JD59" s="198"/>
      <c r="JE59" s="198"/>
      <c r="JF59" s="198"/>
      <c r="JG59" s="198"/>
      <c r="JH59" s="198"/>
      <c r="JI59" s="198"/>
      <c r="JJ59" s="198"/>
      <c r="JK59" s="198"/>
      <c r="JL59" s="198"/>
      <c r="JM59" s="198"/>
      <c r="JN59" s="198"/>
      <c r="JO59" s="198"/>
      <c r="JP59" s="198"/>
      <c r="JQ59" s="198"/>
      <c r="JR59" s="198"/>
      <c r="JS59" s="198"/>
      <c r="JT59" s="198"/>
      <c r="JU59" s="198"/>
      <c r="JV59" s="198"/>
      <c r="JW59" s="198"/>
      <c r="JX59" s="198"/>
      <c r="JY59" s="198"/>
      <c r="JZ59" s="198"/>
      <c r="KA59" s="198"/>
      <c r="KB59" s="198"/>
      <c r="KC59" s="198"/>
      <c r="KD59" s="198"/>
      <c r="KE59" s="198"/>
      <c r="KF59" s="198"/>
      <c r="KG59" s="198"/>
      <c r="KH59" s="198"/>
      <c r="KI59" s="198"/>
      <c r="KJ59" s="198"/>
      <c r="KK59" s="198"/>
      <c r="KL59" s="198"/>
      <c r="KM59" s="198"/>
      <c r="KN59" s="198"/>
      <c r="KO59" s="198"/>
      <c r="KP59" s="198"/>
      <c r="KQ59" s="198"/>
      <c r="KR59" s="198"/>
      <c r="KS59" s="198"/>
      <c r="KT59" s="198"/>
      <c r="KU59" s="198"/>
      <c r="KV59" s="198"/>
      <c r="KW59" s="198"/>
      <c r="KX59" s="198"/>
      <c r="KY59" s="198"/>
      <c r="KZ59" s="198"/>
      <c r="LA59" s="198"/>
      <c r="LB59" s="198"/>
      <c r="LC59" s="198"/>
      <c r="LD59" s="198"/>
      <c r="LE59" s="198"/>
      <c r="LF59" s="198"/>
      <c r="LG59" s="198"/>
      <c r="LH59" s="198"/>
      <c r="LI59" s="198"/>
      <c r="LJ59" s="198"/>
      <c r="LK59" s="198"/>
      <c r="LL59" s="198"/>
      <c r="LM59" s="198"/>
      <c r="LN59" s="198"/>
      <c r="LO59" s="198"/>
      <c r="LP59" s="198"/>
      <c r="LQ59" s="198"/>
      <c r="LR59" s="198"/>
      <c r="LS59" s="198"/>
      <c r="LT59" s="198"/>
      <c r="LU59" s="198"/>
      <c r="LV59" s="198"/>
      <c r="LW59" s="198"/>
      <c r="LX59" s="198"/>
      <c r="LY59" s="198"/>
      <c r="LZ59" s="198"/>
      <c r="MA59" s="198"/>
      <c r="MB59" s="198"/>
      <c r="MC59" s="198"/>
      <c r="MD59" s="198"/>
      <c r="ME59" s="198"/>
      <c r="MF59" s="198"/>
      <c r="MG59" s="198"/>
      <c r="MH59" s="198"/>
      <c r="MI59" s="198"/>
      <c r="MJ59" s="198"/>
      <c r="MK59" s="198"/>
      <c r="ML59" s="198"/>
      <c r="MM59" s="198"/>
      <c r="MN59" s="198"/>
      <c r="MO59" s="198"/>
      <c r="MP59" s="198"/>
      <c r="MQ59" s="198"/>
      <c r="MR59" s="198"/>
      <c r="MS59" s="198"/>
      <c r="MT59" s="198"/>
      <c r="MU59" s="198"/>
      <c r="MV59" s="198"/>
      <c r="MW59" s="198"/>
      <c r="MX59" s="198"/>
      <c r="MY59" s="198"/>
      <c r="MZ59" s="198"/>
      <c r="NA59" s="198"/>
      <c r="NB59" s="198"/>
      <c r="NC59" s="198"/>
      <c r="ND59" s="198"/>
      <c r="NE59" s="198"/>
      <c r="NF59" s="198"/>
      <c r="NG59" s="198"/>
      <c r="NH59" s="198"/>
      <c r="NI59" s="198"/>
      <c r="NJ59" s="198"/>
      <c r="NK59" s="198"/>
      <c r="NL59" s="198"/>
      <c r="NM59" s="198"/>
      <c r="NN59" s="198"/>
      <c r="NO59" s="198"/>
      <c r="NP59" s="198"/>
      <c r="NQ59" s="198"/>
      <c r="NR59" s="198"/>
      <c r="NS59" s="198"/>
      <c r="NT59" s="198"/>
      <c r="NU59" s="198"/>
      <c r="NV59" s="198"/>
      <c r="NW59" s="198"/>
      <c r="NX59" s="198"/>
      <c r="NY59" s="198"/>
      <c r="NZ59" s="198"/>
      <c r="OA59" s="198"/>
      <c r="OB59" s="198"/>
      <c r="OC59" s="198"/>
      <c r="OD59" s="198"/>
      <c r="OE59" s="198"/>
      <c r="OF59" s="198"/>
      <c r="OG59" s="198"/>
      <c r="OH59" s="198"/>
      <c r="OI59" s="198"/>
      <c r="OJ59" s="198"/>
      <c r="OK59" s="198"/>
      <c r="OL59" s="198"/>
      <c r="OM59" s="198"/>
      <c r="ON59" s="198"/>
      <c r="OO59" s="198"/>
      <c r="OP59" s="198"/>
      <c r="OQ59" s="198"/>
    </row>
    <row r="60" spans="1:407" s="4" customFormat="1" x14ac:dyDescent="0.25">
      <c r="A60" s="5"/>
      <c r="B60" s="5"/>
      <c r="C60" s="5"/>
      <c r="D60" s="5"/>
      <c r="E60" s="5"/>
      <c r="F60" s="21"/>
      <c r="BK60" s="199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  <c r="EO60" s="198"/>
      <c r="EP60" s="198"/>
      <c r="EQ60" s="198"/>
      <c r="ER60" s="198"/>
      <c r="ES60" s="198"/>
      <c r="ET60" s="198"/>
      <c r="EU60" s="198"/>
      <c r="EV60" s="198"/>
      <c r="EW60" s="198"/>
      <c r="EX60" s="198"/>
      <c r="EY60" s="198"/>
      <c r="EZ60" s="198"/>
      <c r="FA60" s="198"/>
      <c r="FB60" s="198"/>
      <c r="FC60" s="198"/>
      <c r="FD60" s="198"/>
      <c r="FE60" s="198"/>
      <c r="FF60" s="198"/>
      <c r="FG60" s="198"/>
      <c r="FH60" s="198"/>
      <c r="FI60" s="198"/>
      <c r="FJ60" s="198"/>
      <c r="FK60" s="198"/>
      <c r="FL60" s="198"/>
      <c r="FM60" s="198"/>
      <c r="FN60" s="198"/>
      <c r="FO60" s="198"/>
      <c r="FP60" s="198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98"/>
      <c r="HO60" s="198"/>
      <c r="HP60" s="198"/>
      <c r="HQ60" s="198"/>
      <c r="HR60" s="198"/>
      <c r="HS60" s="198"/>
      <c r="HT60" s="198"/>
      <c r="HU60" s="198"/>
      <c r="HV60" s="198"/>
      <c r="HW60" s="198"/>
      <c r="HX60" s="198"/>
      <c r="HY60" s="198"/>
      <c r="HZ60" s="198"/>
      <c r="IA60" s="198"/>
      <c r="IB60" s="198"/>
      <c r="IC60" s="198"/>
      <c r="ID60" s="198"/>
      <c r="IE60" s="198"/>
      <c r="IF60" s="198"/>
      <c r="IG60" s="198"/>
      <c r="IH60" s="198"/>
      <c r="II60" s="198"/>
      <c r="IJ60" s="198"/>
      <c r="IK60" s="198"/>
      <c r="IL60" s="198"/>
      <c r="IM60" s="198"/>
      <c r="IN60" s="198"/>
      <c r="IO60" s="198"/>
      <c r="IP60" s="198"/>
      <c r="IQ60" s="198"/>
      <c r="IR60" s="198"/>
      <c r="IS60" s="198"/>
      <c r="IT60" s="198"/>
      <c r="IU60" s="198"/>
      <c r="IV60" s="198"/>
      <c r="IW60" s="198"/>
      <c r="IX60" s="198"/>
      <c r="IY60" s="198"/>
      <c r="IZ60" s="198"/>
      <c r="JA60" s="198"/>
      <c r="JB60" s="198"/>
      <c r="JC60" s="198"/>
      <c r="JD60" s="198"/>
      <c r="JE60" s="198"/>
      <c r="JF60" s="198"/>
      <c r="JG60" s="198"/>
      <c r="JH60" s="198"/>
      <c r="JI60" s="198"/>
      <c r="JJ60" s="198"/>
      <c r="JK60" s="198"/>
      <c r="JL60" s="198"/>
      <c r="JM60" s="198"/>
      <c r="JN60" s="198"/>
      <c r="JO60" s="198"/>
      <c r="JP60" s="198"/>
      <c r="JQ60" s="198"/>
      <c r="JR60" s="198"/>
      <c r="JS60" s="198"/>
      <c r="JT60" s="198"/>
      <c r="JU60" s="198"/>
      <c r="JV60" s="198"/>
      <c r="JW60" s="198"/>
      <c r="JX60" s="198"/>
      <c r="JY60" s="198"/>
      <c r="JZ60" s="198"/>
      <c r="KA60" s="198"/>
      <c r="KB60" s="198"/>
      <c r="KC60" s="198"/>
      <c r="KD60" s="198"/>
      <c r="KE60" s="198"/>
      <c r="KF60" s="198"/>
      <c r="KG60" s="198"/>
      <c r="KH60" s="198"/>
      <c r="KI60" s="198"/>
      <c r="KJ60" s="198"/>
      <c r="KK60" s="198"/>
      <c r="KL60" s="198"/>
      <c r="KM60" s="198"/>
      <c r="KN60" s="198"/>
      <c r="KO60" s="198"/>
      <c r="KP60" s="198"/>
      <c r="KQ60" s="198"/>
      <c r="KR60" s="198"/>
      <c r="KS60" s="198"/>
      <c r="KT60" s="198"/>
      <c r="KU60" s="198"/>
      <c r="KV60" s="198"/>
      <c r="KW60" s="198"/>
      <c r="KX60" s="198"/>
      <c r="KY60" s="198"/>
      <c r="KZ60" s="198"/>
      <c r="LA60" s="198"/>
      <c r="LB60" s="198"/>
      <c r="LC60" s="198"/>
      <c r="LD60" s="198"/>
      <c r="LE60" s="198"/>
      <c r="LF60" s="198"/>
      <c r="LG60" s="198"/>
      <c r="LH60" s="198"/>
      <c r="LI60" s="198"/>
      <c r="LJ60" s="198"/>
      <c r="LK60" s="198"/>
      <c r="LL60" s="198"/>
      <c r="LM60" s="198"/>
      <c r="LN60" s="198"/>
      <c r="LO60" s="198"/>
      <c r="LP60" s="198"/>
      <c r="LQ60" s="198"/>
      <c r="LR60" s="198"/>
      <c r="LS60" s="198"/>
      <c r="LT60" s="198"/>
      <c r="LU60" s="198"/>
      <c r="LV60" s="198"/>
      <c r="LW60" s="198"/>
      <c r="LX60" s="198"/>
      <c r="LY60" s="198"/>
      <c r="LZ60" s="198"/>
      <c r="MA60" s="198"/>
      <c r="MB60" s="198"/>
      <c r="MC60" s="198"/>
      <c r="MD60" s="198"/>
      <c r="ME60" s="198"/>
      <c r="MF60" s="198"/>
      <c r="MG60" s="198"/>
      <c r="MH60" s="198"/>
      <c r="MI60" s="198"/>
      <c r="MJ60" s="198"/>
      <c r="MK60" s="198"/>
      <c r="ML60" s="198"/>
      <c r="MM60" s="198"/>
      <c r="MN60" s="198"/>
      <c r="MO60" s="198"/>
      <c r="MP60" s="198"/>
      <c r="MQ60" s="198"/>
      <c r="MR60" s="198"/>
      <c r="MS60" s="198"/>
      <c r="MT60" s="198"/>
      <c r="MU60" s="198"/>
      <c r="MV60" s="198"/>
      <c r="MW60" s="198"/>
      <c r="MX60" s="198"/>
      <c r="MY60" s="198"/>
      <c r="MZ60" s="198"/>
      <c r="NA60" s="198"/>
      <c r="NB60" s="198"/>
      <c r="NC60" s="198"/>
      <c r="ND60" s="198"/>
      <c r="NE60" s="198"/>
      <c r="NF60" s="198"/>
      <c r="NG60" s="198"/>
      <c r="NH60" s="198"/>
      <c r="NI60" s="198"/>
      <c r="NJ60" s="198"/>
      <c r="NK60" s="198"/>
      <c r="NL60" s="198"/>
      <c r="NM60" s="198"/>
      <c r="NN60" s="198"/>
      <c r="NO60" s="198"/>
      <c r="NP60" s="198"/>
      <c r="NQ60" s="198"/>
      <c r="NR60" s="198"/>
      <c r="NS60" s="198"/>
      <c r="NT60" s="198"/>
      <c r="NU60" s="198"/>
      <c r="NV60" s="198"/>
      <c r="NW60" s="198"/>
      <c r="NX60" s="198"/>
      <c r="NY60" s="198"/>
      <c r="NZ60" s="198"/>
      <c r="OA60" s="198"/>
      <c r="OB60" s="198"/>
      <c r="OC60" s="198"/>
      <c r="OD60" s="198"/>
      <c r="OE60" s="198"/>
      <c r="OF60" s="198"/>
      <c r="OG60" s="198"/>
      <c r="OH60" s="198"/>
      <c r="OI60" s="198"/>
      <c r="OJ60" s="198"/>
      <c r="OK60" s="198"/>
      <c r="OL60" s="198"/>
      <c r="OM60" s="198"/>
      <c r="ON60" s="198"/>
      <c r="OO60" s="198"/>
      <c r="OP60" s="198"/>
      <c r="OQ60" s="198"/>
    </row>
    <row r="61" spans="1:407" s="4" customFormat="1" x14ac:dyDescent="0.25">
      <c r="A61" s="5"/>
      <c r="B61" s="5"/>
      <c r="C61" s="5"/>
      <c r="D61" s="5"/>
      <c r="E61" s="5"/>
      <c r="F61" s="21"/>
      <c r="BK61" s="199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  <c r="EN61" s="198"/>
      <c r="EO61" s="198"/>
      <c r="EP61" s="198"/>
      <c r="EQ61" s="198"/>
      <c r="ER61" s="198"/>
      <c r="ES61" s="198"/>
      <c r="ET61" s="198"/>
      <c r="EU61" s="198"/>
      <c r="EV61" s="198"/>
      <c r="EW61" s="198"/>
      <c r="EX61" s="198"/>
      <c r="EY61" s="198"/>
      <c r="EZ61" s="198"/>
      <c r="FA61" s="198"/>
      <c r="FB61" s="198"/>
      <c r="FC61" s="198"/>
      <c r="FD61" s="198"/>
      <c r="FE61" s="198"/>
      <c r="FF61" s="198"/>
      <c r="FG61" s="198"/>
      <c r="FH61" s="198"/>
      <c r="FI61" s="198"/>
      <c r="FJ61" s="198"/>
      <c r="FK61" s="198"/>
      <c r="FL61" s="198"/>
      <c r="FM61" s="198"/>
      <c r="FN61" s="198"/>
      <c r="FO61" s="198"/>
      <c r="FP61" s="198"/>
      <c r="FQ61" s="198"/>
      <c r="FR61" s="198"/>
      <c r="FS61" s="198"/>
      <c r="FT61" s="198"/>
      <c r="FU61" s="198"/>
      <c r="FV61" s="198"/>
      <c r="FW61" s="198"/>
      <c r="FX61" s="198"/>
      <c r="FY61" s="198"/>
      <c r="FZ61" s="198"/>
      <c r="GA61" s="198"/>
      <c r="GB61" s="198"/>
      <c r="GC61" s="198"/>
      <c r="GD61" s="198"/>
      <c r="GE61" s="198"/>
      <c r="GF61" s="198"/>
      <c r="GG61" s="198"/>
      <c r="GH61" s="198"/>
      <c r="GI61" s="198"/>
      <c r="GJ61" s="198"/>
      <c r="GK61" s="198"/>
      <c r="GL61" s="198"/>
      <c r="GM61" s="198"/>
      <c r="GN61" s="198"/>
      <c r="GO61" s="198"/>
      <c r="GP61" s="198"/>
      <c r="GQ61" s="198"/>
      <c r="GR61" s="198"/>
      <c r="GS61" s="198"/>
      <c r="GT61" s="198"/>
      <c r="GU61" s="198"/>
      <c r="GV61" s="198"/>
      <c r="GW61" s="198"/>
      <c r="GX61" s="198"/>
      <c r="GY61" s="198"/>
      <c r="GZ61" s="198"/>
      <c r="HA61" s="198"/>
      <c r="HB61" s="198"/>
      <c r="HC61" s="198"/>
      <c r="HD61" s="198"/>
      <c r="HE61" s="198"/>
      <c r="HF61" s="198"/>
      <c r="HG61" s="198"/>
      <c r="HH61" s="198"/>
      <c r="HI61" s="198"/>
      <c r="HJ61" s="198"/>
      <c r="HK61" s="198"/>
      <c r="HL61" s="198"/>
      <c r="HM61" s="198"/>
      <c r="HN61" s="198"/>
      <c r="HO61" s="198"/>
      <c r="HP61" s="198"/>
      <c r="HQ61" s="198"/>
      <c r="HR61" s="198"/>
      <c r="HS61" s="198"/>
      <c r="HT61" s="198"/>
      <c r="HU61" s="198"/>
      <c r="HV61" s="198"/>
      <c r="HW61" s="198"/>
      <c r="HX61" s="198"/>
      <c r="HY61" s="198"/>
      <c r="HZ61" s="198"/>
      <c r="IA61" s="198"/>
      <c r="IB61" s="198"/>
      <c r="IC61" s="198"/>
      <c r="ID61" s="198"/>
      <c r="IE61" s="198"/>
      <c r="IF61" s="198"/>
      <c r="IG61" s="198"/>
      <c r="IH61" s="198"/>
      <c r="II61" s="198"/>
      <c r="IJ61" s="198"/>
      <c r="IK61" s="198"/>
      <c r="IL61" s="198"/>
      <c r="IM61" s="198"/>
      <c r="IN61" s="198"/>
      <c r="IO61" s="198"/>
      <c r="IP61" s="198"/>
      <c r="IQ61" s="198"/>
      <c r="IR61" s="198"/>
      <c r="IS61" s="198"/>
      <c r="IT61" s="198"/>
      <c r="IU61" s="198"/>
      <c r="IV61" s="198"/>
      <c r="IW61" s="198"/>
      <c r="IX61" s="198"/>
      <c r="IY61" s="198"/>
      <c r="IZ61" s="198"/>
      <c r="JA61" s="198"/>
      <c r="JB61" s="198"/>
      <c r="JC61" s="198"/>
      <c r="JD61" s="198"/>
      <c r="JE61" s="198"/>
      <c r="JF61" s="198"/>
      <c r="JG61" s="198"/>
      <c r="JH61" s="198"/>
      <c r="JI61" s="198"/>
      <c r="JJ61" s="198"/>
      <c r="JK61" s="198"/>
      <c r="JL61" s="198"/>
      <c r="JM61" s="198"/>
      <c r="JN61" s="198"/>
      <c r="JO61" s="198"/>
      <c r="JP61" s="198"/>
      <c r="JQ61" s="198"/>
      <c r="JR61" s="198"/>
      <c r="JS61" s="198"/>
      <c r="JT61" s="198"/>
      <c r="JU61" s="198"/>
      <c r="JV61" s="198"/>
      <c r="JW61" s="198"/>
      <c r="JX61" s="198"/>
      <c r="JY61" s="198"/>
      <c r="JZ61" s="198"/>
      <c r="KA61" s="198"/>
      <c r="KB61" s="198"/>
      <c r="KC61" s="198"/>
      <c r="KD61" s="198"/>
      <c r="KE61" s="198"/>
      <c r="KF61" s="198"/>
      <c r="KG61" s="198"/>
      <c r="KH61" s="198"/>
      <c r="KI61" s="198"/>
      <c r="KJ61" s="198"/>
      <c r="KK61" s="198"/>
      <c r="KL61" s="198"/>
      <c r="KM61" s="198"/>
      <c r="KN61" s="198"/>
      <c r="KO61" s="198"/>
      <c r="KP61" s="198"/>
      <c r="KQ61" s="198"/>
      <c r="KR61" s="198"/>
      <c r="KS61" s="198"/>
      <c r="KT61" s="198"/>
      <c r="KU61" s="198"/>
      <c r="KV61" s="198"/>
      <c r="KW61" s="198"/>
      <c r="KX61" s="198"/>
      <c r="KY61" s="198"/>
      <c r="KZ61" s="198"/>
      <c r="LA61" s="198"/>
      <c r="LB61" s="198"/>
      <c r="LC61" s="198"/>
      <c r="LD61" s="198"/>
      <c r="LE61" s="198"/>
      <c r="LF61" s="198"/>
      <c r="LG61" s="198"/>
      <c r="LH61" s="198"/>
      <c r="LI61" s="198"/>
      <c r="LJ61" s="198"/>
      <c r="LK61" s="198"/>
      <c r="LL61" s="198"/>
      <c r="LM61" s="198"/>
      <c r="LN61" s="198"/>
      <c r="LO61" s="198"/>
      <c r="LP61" s="198"/>
      <c r="LQ61" s="198"/>
      <c r="LR61" s="198"/>
      <c r="LS61" s="198"/>
      <c r="LT61" s="198"/>
      <c r="LU61" s="198"/>
      <c r="LV61" s="198"/>
      <c r="LW61" s="198"/>
      <c r="LX61" s="198"/>
      <c r="LY61" s="198"/>
      <c r="LZ61" s="198"/>
      <c r="MA61" s="198"/>
      <c r="MB61" s="198"/>
      <c r="MC61" s="198"/>
      <c r="MD61" s="198"/>
      <c r="ME61" s="198"/>
      <c r="MF61" s="198"/>
      <c r="MG61" s="198"/>
      <c r="MH61" s="198"/>
      <c r="MI61" s="198"/>
      <c r="MJ61" s="198"/>
      <c r="MK61" s="198"/>
      <c r="ML61" s="198"/>
      <c r="MM61" s="198"/>
      <c r="MN61" s="198"/>
      <c r="MO61" s="198"/>
      <c r="MP61" s="198"/>
      <c r="MQ61" s="198"/>
      <c r="MR61" s="198"/>
      <c r="MS61" s="198"/>
      <c r="MT61" s="198"/>
      <c r="MU61" s="198"/>
      <c r="MV61" s="198"/>
      <c r="MW61" s="198"/>
      <c r="MX61" s="198"/>
      <c r="MY61" s="198"/>
      <c r="MZ61" s="198"/>
      <c r="NA61" s="198"/>
      <c r="NB61" s="198"/>
      <c r="NC61" s="198"/>
      <c r="ND61" s="198"/>
      <c r="NE61" s="198"/>
      <c r="NF61" s="198"/>
      <c r="NG61" s="198"/>
      <c r="NH61" s="198"/>
      <c r="NI61" s="198"/>
      <c r="NJ61" s="198"/>
      <c r="NK61" s="198"/>
      <c r="NL61" s="198"/>
      <c r="NM61" s="198"/>
      <c r="NN61" s="198"/>
      <c r="NO61" s="198"/>
      <c r="NP61" s="198"/>
      <c r="NQ61" s="198"/>
      <c r="NR61" s="198"/>
      <c r="NS61" s="198"/>
      <c r="NT61" s="198"/>
      <c r="NU61" s="198"/>
      <c r="NV61" s="198"/>
      <c r="NW61" s="198"/>
      <c r="NX61" s="198"/>
      <c r="NY61" s="198"/>
      <c r="NZ61" s="198"/>
      <c r="OA61" s="198"/>
      <c r="OB61" s="198"/>
      <c r="OC61" s="198"/>
      <c r="OD61" s="198"/>
      <c r="OE61" s="198"/>
      <c r="OF61" s="198"/>
      <c r="OG61" s="198"/>
      <c r="OH61" s="198"/>
      <c r="OI61" s="198"/>
      <c r="OJ61" s="198"/>
      <c r="OK61" s="198"/>
      <c r="OL61" s="198"/>
      <c r="OM61" s="198"/>
      <c r="ON61" s="198"/>
      <c r="OO61" s="198"/>
      <c r="OP61" s="198"/>
      <c r="OQ61" s="198"/>
    </row>
    <row r="62" spans="1:407" s="4" customFormat="1" x14ac:dyDescent="0.25">
      <c r="A62" s="5"/>
      <c r="B62" s="5"/>
      <c r="C62" s="5"/>
      <c r="D62" s="5"/>
      <c r="E62" s="5"/>
      <c r="F62" s="21"/>
      <c r="BK62" s="199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98"/>
      <c r="GF62" s="198"/>
      <c r="GG62" s="198"/>
      <c r="GH62" s="198"/>
      <c r="GI62" s="198"/>
      <c r="GJ62" s="198"/>
      <c r="GK62" s="198"/>
      <c r="GL62" s="198"/>
      <c r="GM62" s="198"/>
      <c r="GN62" s="198"/>
      <c r="GO62" s="198"/>
      <c r="GP62" s="198"/>
      <c r="GQ62" s="198"/>
      <c r="GR62" s="198"/>
      <c r="GS62" s="198"/>
      <c r="GT62" s="198"/>
      <c r="GU62" s="198"/>
      <c r="GV62" s="198"/>
      <c r="GW62" s="198"/>
      <c r="GX62" s="198"/>
      <c r="GY62" s="198"/>
      <c r="GZ62" s="198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198"/>
      <c r="HM62" s="198"/>
      <c r="HN62" s="198"/>
      <c r="HO62" s="198"/>
      <c r="HP62" s="198"/>
      <c r="HQ62" s="198"/>
      <c r="HR62" s="198"/>
      <c r="HS62" s="198"/>
      <c r="HT62" s="198"/>
      <c r="HU62" s="198"/>
      <c r="HV62" s="198"/>
      <c r="HW62" s="198"/>
      <c r="HX62" s="198"/>
      <c r="HY62" s="198"/>
      <c r="HZ62" s="198"/>
      <c r="IA62" s="198"/>
      <c r="IB62" s="198"/>
      <c r="IC62" s="198"/>
      <c r="ID62" s="198"/>
      <c r="IE62" s="198"/>
      <c r="IF62" s="198"/>
      <c r="IG62" s="198"/>
      <c r="IH62" s="198"/>
      <c r="II62" s="198"/>
      <c r="IJ62" s="198"/>
      <c r="IK62" s="198"/>
      <c r="IL62" s="198"/>
      <c r="IM62" s="198"/>
      <c r="IN62" s="198"/>
      <c r="IO62" s="198"/>
      <c r="IP62" s="198"/>
      <c r="IQ62" s="198"/>
      <c r="IR62" s="198"/>
      <c r="IS62" s="198"/>
      <c r="IT62" s="198"/>
      <c r="IU62" s="198"/>
      <c r="IV62" s="198"/>
      <c r="IW62" s="198"/>
      <c r="IX62" s="198"/>
      <c r="IY62" s="198"/>
      <c r="IZ62" s="198"/>
      <c r="JA62" s="198"/>
      <c r="JB62" s="198"/>
      <c r="JC62" s="198"/>
      <c r="JD62" s="198"/>
      <c r="JE62" s="198"/>
      <c r="JF62" s="198"/>
      <c r="JG62" s="198"/>
      <c r="JH62" s="198"/>
      <c r="JI62" s="198"/>
      <c r="JJ62" s="198"/>
      <c r="JK62" s="198"/>
      <c r="JL62" s="198"/>
      <c r="JM62" s="198"/>
      <c r="JN62" s="198"/>
      <c r="JO62" s="198"/>
      <c r="JP62" s="198"/>
      <c r="JQ62" s="198"/>
      <c r="JR62" s="198"/>
      <c r="JS62" s="198"/>
      <c r="JT62" s="198"/>
      <c r="JU62" s="198"/>
      <c r="JV62" s="198"/>
      <c r="JW62" s="198"/>
      <c r="JX62" s="198"/>
      <c r="JY62" s="198"/>
      <c r="JZ62" s="198"/>
      <c r="KA62" s="198"/>
      <c r="KB62" s="198"/>
      <c r="KC62" s="198"/>
      <c r="KD62" s="198"/>
      <c r="KE62" s="198"/>
      <c r="KF62" s="198"/>
      <c r="KG62" s="198"/>
      <c r="KH62" s="198"/>
      <c r="KI62" s="198"/>
      <c r="KJ62" s="198"/>
      <c r="KK62" s="198"/>
      <c r="KL62" s="198"/>
      <c r="KM62" s="198"/>
      <c r="KN62" s="198"/>
      <c r="KO62" s="198"/>
      <c r="KP62" s="198"/>
      <c r="KQ62" s="198"/>
      <c r="KR62" s="198"/>
      <c r="KS62" s="198"/>
      <c r="KT62" s="198"/>
      <c r="KU62" s="198"/>
      <c r="KV62" s="198"/>
      <c r="KW62" s="198"/>
      <c r="KX62" s="198"/>
      <c r="KY62" s="198"/>
      <c r="KZ62" s="198"/>
      <c r="LA62" s="198"/>
      <c r="LB62" s="198"/>
      <c r="LC62" s="198"/>
      <c r="LD62" s="198"/>
      <c r="LE62" s="198"/>
      <c r="LF62" s="198"/>
      <c r="LG62" s="198"/>
      <c r="LH62" s="198"/>
      <c r="LI62" s="198"/>
      <c r="LJ62" s="198"/>
      <c r="LK62" s="198"/>
      <c r="LL62" s="198"/>
      <c r="LM62" s="198"/>
      <c r="LN62" s="198"/>
      <c r="LO62" s="198"/>
      <c r="LP62" s="198"/>
      <c r="LQ62" s="198"/>
      <c r="LR62" s="198"/>
      <c r="LS62" s="198"/>
      <c r="LT62" s="198"/>
      <c r="LU62" s="198"/>
      <c r="LV62" s="198"/>
      <c r="LW62" s="198"/>
      <c r="LX62" s="198"/>
      <c r="LY62" s="198"/>
      <c r="LZ62" s="198"/>
      <c r="MA62" s="198"/>
      <c r="MB62" s="198"/>
      <c r="MC62" s="198"/>
      <c r="MD62" s="198"/>
      <c r="ME62" s="198"/>
      <c r="MF62" s="198"/>
      <c r="MG62" s="198"/>
      <c r="MH62" s="198"/>
      <c r="MI62" s="198"/>
      <c r="MJ62" s="198"/>
      <c r="MK62" s="198"/>
      <c r="ML62" s="198"/>
      <c r="MM62" s="198"/>
      <c r="MN62" s="198"/>
      <c r="MO62" s="198"/>
      <c r="MP62" s="198"/>
      <c r="MQ62" s="198"/>
      <c r="MR62" s="198"/>
      <c r="MS62" s="198"/>
      <c r="MT62" s="198"/>
      <c r="MU62" s="198"/>
      <c r="MV62" s="198"/>
      <c r="MW62" s="198"/>
      <c r="MX62" s="198"/>
      <c r="MY62" s="198"/>
      <c r="MZ62" s="198"/>
      <c r="NA62" s="198"/>
      <c r="NB62" s="198"/>
      <c r="NC62" s="198"/>
      <c r="ND62" s="198"/>
      <c r="NE62" s="198"/>
      <c r="NF62" s="198"/>
      <c r="NG62" s="198"/>
      <c r="NH62" s="198"/>
      <c r="NI62" s="198"/>
      <c r="NJ62" s="198"/>
      <c r="NK62" s="198"/>
      <c r="NL62" s="198"/>
      <c r="NM62" s="198"/>
      <c r="NN62" s="198"/>
      <c r="NO62" s="198"/>
      <c r="NP62" s="198"/>
      <c r="NQ62" s="198"/>
      <c r="NR62" s="198"/>
      <c r="NS62" s="198"/>
      <c r="NT62" s="198"/>
      <c r="NU62" s="198"/>
      <c r="NV62" s="198"/>
      <c r="NW62" s="198"/>
      <c r="NX62" s="198"/>
      <c r="NY62" s="198"/>
      <c r="NZ62" s="198"/>
      <c r="OA62" s="198"/>
      <c r="OB62" s="198"/>
      <c r="OC62" s="198"/>
      <c r="OD62" s="198"/>
      <c r="OE62" s="198"/>
      <c r="OF62" s="198"/>
      <c r="OG62" s="198"/>
      <c r="OH62" s="198"/>
      <c r="OI62" s="198"/>
      <c r="OJ62" s="198"/>
      <c r="OK62" s="198"/>
      <c r="OL62" s="198"/>
      <c r="OM62" s="198"/>
      <c r="ON62" s="198"/>
      <c r="OO62" s="198"/>
      <c r="OP62" s="198"/>
      <c r="OQ62" s="198"/>
    </row>
    <row r="63" spans="1:407" s="4" customFormat="1" x14ac:dyDescent="0.25">
      <c r="A63" s="5"/>
      <c r="B63" s="5"/>
      <c r="C63" s="5"/>
      <c r="D63" s="5"/>
      <c r="E63" s="5"/>
      <c r="F63" s="21"/>
      <c r="BK63" s="199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  <c r="FV63" s="198"/>
      <c r="FW63" s="198"/>
      <c r="FX63" s="198"/>
      <c r="FY63" s="198"/>
      <c r="FZ63" s="198"/>
      <c r="GA63" s="198"/>
      <c r="GB63" s="198"/>
      <c r="GC63" s="198"/>
      <c r="GD63" s="198"/>
      <c r="GE63" s="198"/>
      <c r="GF63" s="198"/>
      <c r="GG63" s="198"/>
      <c r="GH63" s="198"/>
      <c r="GI63" s="198"/>
      <c r="GJ63" s="198"/>
      <c r="GK63" s="198"/>
      <c r="GL63" s="198"/>
      <c r="GM63" s="198"/>
      <c r="GN63" s="198"/>
      <c r="GO63" s="198"/>
      <c r="GP63" s="198"/>
      <c r="GQ63" s="198"/>
      <c r="GR63" s="198"/>
      <c r="GS63" s="198"/>
      <c r="GT63" s="198"/>
      <c r="GU63" s="198"/>
      <c r="GV63" s="198"/>
      <c r="GW63" s="198"/>
      <c r="GX63" s="198"/>
      <c r="GY63" s="198"/>
      <c r="GZ63" s="198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198"/>
      <c r="HM63" s="198"/>
      <c r="HN63" s="198"/>
      <c r="HO63" s="198"/>
      <c r="HP63" s="198"/>
      <c r="HQ63" s="198"/>
      <c r="HR63" s="198"/>
      <c r="HS63" s="198"/>
      <c r="HT63" s="198"/>
      <c r="HU63" s="198"/>
      <c r="HV63" s="198"/>
      <c r="HW63" s="198"/>
      <c r="HX63" s="198"/>
      <c r="HY63" s="198"/>
      <c r="HZ63" s="198"/>
      <c r="IA63" s="198"/>
      <c r="IB63" s="198"/>
      <c r="IC63" s="198"/>
      <c r="ID63" s="198"/>
      <c r="IE63" s="198"/>
      <c r="IF63" s="198"/>
      <c r="IG63" s="198"/>
      <c r="IH63" s="198"/>
      <c r="II63" s="198"/>
      <c r="IJ63" s="198"/>
      <c r="IK63" s="198"/>
      <c r="IL63" s="198"/>
      <c r="IM63" s="198"/>
      <c r="IN63" s="198"/>
      <c r="IO63" s="198"/>
      <c r="IP63" s="198"/>
      <c r="IQ63" s="198"/>
      <c r="IR63" s="198"/>
      <c r="IS63" s="198"/>
      <c r="IT63" s="198"/>
      <c r="IU63" s="198"/>
      <c r="IV63" s="198"/>
      <c r="IW63" s="198"/>
      <c r="IX63" s="198"/>
      <c r="IY63" s="198"/>
      <c r="IZ63" s="198"/>
      <c r="JA63" s="198"/>
      <c r="JB63" s="198"/>
      <c r="JC63" s="198"/>
      <c r="JD63" s="198"/>
      <c r="JE63" s="198"/>
      <c r="JF63" s="198"/>
      <c r="JG63" s="198"/>
      <c r="JH63" s="198"/>
      <c r="JI63" s="198"/>
      <c r="JJ63" s="198"/>
      <c r="JK63" s="198"/>
      <c r="JL63" s="198"/>
      <c r="JM63" s="198"/>
      <c r="JN63" s="198"/>
      <c r="JO63" s="198"/>
      <c r="JP63" s="198"/>
      <c r="JQ63" s="198"/>
      <c r="JR63" s="198"/>
      <c r="JS63" s="198"/>
      <c r="JT63" s="198"/>
      <c r="JU63" s="198"/>
      <c r="JV63" s="198"/>
      <c r="JW63" s="198"/>
      <c r="JX63" s="198"/>
      <c r="JY63" s="198"/>
      <c r="JZ63" s="198"/>
      <c r="KA63" s="198"/>
      <c r="KB63" s="198"/>
      <c r="KC63" s="198"/>
      <c r="KD63" s="198"/>
      <c r="KE63" s="198"/>
      <c r="KF63" s="198"/>
      <c r="KG63" s="198"/>
      <c r="KH63" s="198"/>
      <c r="KI63" s="198"/>
      <c r="KJ63" s="198"/>
      <c r="KK63" s="198"/>
      <c r="KL63" s="198"/>
      <c r="KM63" s="198"/>
      <c r="KN63" s="198"/>
      <c r="KO63" s="198"/>
      <c r="KP63" s="198"/>
      <c r="KQ63" s="198"/>
      <c r="KR63" s="198"/>
      <c r="KS63" s="198"/>
      <c r="KT63" s="198"/>
      <c r="KU63" s="198"/>
      <c r="KV63" s="198"/>
      <c r="KW63" s="198"/>
      <c r="KX63" s="198"/>
      <c r="KY63" s="198"/>
      <c r="KZ63" s="198"/>
      <c r="LA63" s="198"/>
      <c r="LB63" s="198"/>
      <c r="LC63" s="198"/>
      <c r="LD63" s="198"/>
      <c r="LE63" s="198"/>
      <c r="LF63" s="198"/>
      <c r="LG63" s="198"/>
      <c r="LH63" s="198"/>
      <c r="LI63" s="198"/>
      <c r="LJ63" s="198"/>
      <c r="LK63" s="198"/>
      <c r="LL63" s="198"/>
      <c r="LM63" s="198"/>
      <c r="LN63" s="198"/>
      <c r="LO63" s="198"/>
      <c r="LP63" s="198"/>
      <c r="LQ63" s="198"/>
      <c r="LR63" s="198"/>
      <c r="LS63" s="198"/>
      <c r="LT63" s="198"/>
      <c r="LU63" s="198"/>
      <c r="LV63" s="198"/>
      <c r="LW63" s="198"/>
      <c r="LX63" s="198"/>
      <c r="LY63" s="198"/>
      <c r="LZ63" s="198"/>
      <c r="MA63" s="198"/>
      <c r="MB63" s="198"/>
      <c r="MC63" s="198"/>
      <c r="MD63" s="198"/>
      <c r="ME63" s="198"/>
      <c r="MF63" s="198"/>
      <c r="MG63" s="198"/>
      <c r="MH63" s="198"/>
      <c r="MI63" s="198"/>
      <c r="MJ63" s="198"/>
      <c r="MK63" s="198"/>
      <c r="ML63" s="198"/>
      <c r="MM63" s="198"/>
      <c r="MN63" s="198"/>
      <c r="MO63" s="198"/>
      <c r="MP63" s="198"/>
      <c r="MQ63" s="198"/>
      <c r="MR63" s="198"/>
      <c r="MS63" s="198"/>
      <c r="MT63" s="198"/>
      <c r="MU63" s="198"/>
      <c r="MV63" s="198"/>
      <c r="MW63" s="198"/>
      <c r="MX63" s="198"/>
      <c r="MY63" s="198"/>
      <c r="MZ63" s="198"/>
      <c r="NA63" s="198"/>
      <c r="NB63" s="198"/>
      <c r="NC63" s="198"/>
      <c r="ND63" s="198"/>
      <c r="NE63" s="198"/>
      <c r="NF63" s="198"/>
      <c r="NG63" s="198"/>
      <c r="NH63" s="198"/>
      <c r="NI63" s="198"/>
      <c r="NJ63" s="198"/>
      <c r="NK63" s="198"/>
      <c r="NL63" s="198"/>
      <c r="NM63" s="198"/>
      <c r="NN63" s="198"/>
      <c r="NO63" s="198"/>
      <c r="NP63" s="198"/>
      <c r="NQ63" s="198"/>
      <c r="NR63" s="198"/>
      <c r="NS63" s="198"/>
      <c r="NT63" s="198"/>
      <c r="NU63" s="198"/>
      <c r="NV63" s="198"/>
      <c r="NW63" s="198"/>
      <c r="NX63" s="198"/>
      <c r="NY63" s="198"/>
      <c r="NZ63" s="198"/>
      <c r="OA63" s="198"/>
      <c r="OB63" s="198"/>
      <c r="OC63" s="198"/>
      <c r="OD63" s="198"/>
      <c r="OE63" s="198"/>
      <c r="OF63" s="198"/>
      <c r="OG63" s="198"/>
      <c r="OH63" s="198"/>
      <c r="OI63" s="198"/>
      <c r="OJ63" s="198"/>
      <c r="OK63" s="198"/>
      <c r="OL63" s="198"/>
      <c r="OM63" s="198"/>
      <c r="ON63" s="198"/>
      <c r="OO63" s="198"/>
      <c r="OP63" s="198"/>
      <c r="OQ63" s="198"/>
    </row>
    <row r="64" spans="1:407" s="4" customFormat="1" x14ac:dyDescent="0.25">
      <c r="A64" s="5"/>
      <c r="B64" s="5"/>
      <c r="C64" s="5"/>
      <c r="D64" s="5"/>
      <c r="E64" s="5"/>
      <c r="F64" s="21"/>
      <c r="BK64" s="199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  <c r="IW64" s="198"/>
      <c r="IX64" s="198"/>
      <c r="IY64" s="198"/>
      <c r="IZ64" s="198"/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8"/>
      <c r="KC64" s="198"/>
      <c r="KD64" s="198"/>
      <c r="KE64" s="198"/>
      <c r="KF64" s="198"/>
      <c r="KG64" s="198"/>
      <c r="KH64" s="198"/>
      <c r="KI64" s="198"/>
      <c r="KJ64" s="198"/>
      <c r="KK64" s="198"/>
      <c r="KL64" s="198"/>
      <c r="KM64" s="198"/>
      <c r="KN64" s="198"/>
      <c r="KO64" s="198"/>
      <c r="KP64" s="198"/>
      <c r="KQ64" s="198"/>
      <c r="KR64" s="198"/>
      <c r="KS64" s="198"/>
      <c r="KT64" s="198"/>
      <c r="KU64" s="198"/>
      <c r="KV64" s="198"/>
      <c r="KW64" s="198"/>
      <c r="KX64" s="198"/>
      <c r="KY64" s="198"/>
      <c r="KZ64" s="198"/>
      <c r="LA64" s="198"/>
      <c r="LB64" s="198"/>
      <c r="LC64" s="198"/>
      <c r="LD64" s="198"/>
      <c r="LE64" s="198"/>
      <c r="LF64" s="198"/>
      <c r="LG64" s="198"/>
      <c r="LH64" s="198"/>
      <c r="LI64" s="198"/>
      <c r="LJ64" s="198"/>
      <c r="LK64" s="198"/>
      <c r="LL64" s="198"/>
      <c r="LM64" s="198"/>
      <c r="LN64" s="198"/>
      <c r="LO64" s="198"/>
      <c r="LP64" s="198"/>
      <c r="LQ64" s="198"/>
      <c r="LR64" s="198"/>
      <c r="LS64" s="198"/>
      <c r="LT64" s="198"/>
      <c r="LU64" s="198"/>
      <c r="LV64" s="198"/>
      <c r="LW64" s="198"/>
      <c r="LX64" s="198"/>
      <c r="LY64" s="198"/>
      <c r="LZ64" s="198"/>
      <c r="MA64" s="198"/>
      <c r="MB64" s="198"/>
      <c r="MC64" s="198"/>
      <c r="MD64" s="198"/>
      <c r="ME64" s="198"/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8"/>
      <c r="MW64" s="198"/>
      <c r="MX64" s="198"/>
      <c r="MY64" s="198"/>
      <c r="MZ64" s="198"/>
      <c r="NA64" s="198"/>
      <c r="NB64" s="198"/>
      <c r="NC64" s="198"/>
      <c r="ND64" s="198"/>
      <c r="NE64" s="198"/>
      <c r="NF64" s="198"/>
      <c r="NG64" s="198"/>
      <c r="NH64" s="198"/>
      <c r="NI64" s="198"/>
      <c r="NJ64" s="198"/>
      <c r="NK64" s="198"/>
      <c r="NL64" s="198"/>
      <c r="NM64" s="198"/>
      <c r="NN64" s="198"/>
      <c r="NO64" s="198"/>
      <c r="NP64" s="198"/>
      <c r="NQ64" s="198"/>
      <c r="NR64" s="198"/>
      <c r="NS64" s="198"/>
      <c r="NT64" s="198"/>
      <c r="NU64" s="198"/>
      <c r="NV64" s="198"/>
      <c r="NW64" s="198"/>
      <c r="NX64" s="198"/>
      <c r="NY64" s="198"/>
      <c r="NZ64" s="198"/>
      <c r="OA64" s="198"/>
      <c r="OB64" s="198"/>
      <c r="OC64" s="198"/>
      <c r="OD64" s="198"/>
      <c r="OE64" s="198"/>
      <c r="OF64" s="198"/>
      <c r="OG64" s="198"/>
      <c r="OH64" s="198"/>
      <c r="OI64" s="198"/>
      <c r="OJ64" s="198"/>
      <c r="OK64" s="198"/>
      <c r="OL64" s="198"/>
      <c r="OM64" s="198"/>
      <c r="ON64" s="198"/>
      <c r="OO64" s="198"/>
      <c r="OP64" s="198"/>
      <c r="OQ64" s="198"/>
    </row>
    <row r="65" spans="1:407" s="4" customFormat="1" x14ac:dyDescent="0.25">
      <c r="A65" s="5"/>
      <c r="B65" s="5"/>
      <c r="C65" s="5"/>
      <c r="D65" s="5"/>
      <c r="E65" s="5"/>
      <c r="F65" s="21"/>
      <c r="BK65" s="199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  <c r="EO65" s="198"/>
      <c r="EP65" s="198"/>
      <c r="EQ65" s="198"/>
      <c r="ER65" s="198"/>
      <c r="ES65" s="198"/>
      <c r="ET65" s="198"/>
      <c r="EU65" s="198"/>
      <c r="EV65" s="198"/>
      <c r="EW65" s="198"/>
      <c r="EX65" s="198"/>
      <c r="EY65" s="198"/>
      <c r="EZ65" s="198"/>
      <c r="FA65" s="198"/>
      <c r="FB65" s="198"/>
      <c r="FC65" s="198"/>
      <c r="FD65" s="198"/>
      <c r="FE65" s="198"/>
      <c r="FF65" s="198"/>
      <c r="FG65" s="198"/>
      <c r="FH65" s="198"/>
      <c r="FI65" s="198"/>
      <c r="FJ65" s="198"/>
      <c r="FK65" s="198"/>
      <c r="FL65" s="198"/>
      <c r="FM65" s="198"/>
      <c r="FN65" s="198"/>
      <c r="FO65" s="198"/>
      <c r="FP65" s="198"/>
      <c r="FQ65" s="198"/>
      <c r="FR65" s="198"/>
      <c r="FS65" s="198"/>
      <c r="FT65" s="198"/>
      <c r="FU65" s="198"/>
      <c r="FV65" s="198"/>
      <c r="FW65" s="198"/>
      <c r="FX65" s="198"/>
      <c r="FY65" s="198"/>
      <c r="FZ65" s="198"/>
      <c r="GA65" s="198"/>
      <c r="GB65" s="198"/>
      <c r="GC65" s="198"/>
      <c r="GD65" s="198"/>
      <c r="GE65" s="198"/>
      <c r="GF65" s="198"/>
      <c r="GG65" s="198"/>
      <c r="GH65" s="198"/>
      <c r="GI65" s="198"/>
      <c r="GJ65" s="198"/>
      <c r="GK65" s="198"/>
      <c r="GL65" s="198"/>
      <c r="GM65" s="198"/>
      <c r="GN65" s="198"/>
      <c r="GO65" s="198"/>
      <c r="GP65" s="198"/>
      <c r="GQ65" s="198"/>
      <c r="GR65" s="198"/>
      <c r="GS65" s="198"/>
      <c r="GT65" s="198"/>
      <c r="GU65" s="198"/>
      <c r="GV65" s="198"/>
      <c r="GW65" s="198"/>
      <c r="GX65" s="198"/>
      <c r="GY65" s="198"/>
      <c r="GZ65" s="198"/>
      <c r="HA65" s="198"/>
      <c r="HB65" s="198"/>
      <c r="HC65" s="198"/>
      <c r="HD65" s="198"/>
      <c r="HE65" s="198"/>
      <c r="HF65" s="198"/>
      <c r="HG65" s="198"/>
      <c r="HH65" s="198"/>
      <c r="HI65" s="198"/>
      <c r="HJ65" s="198"/>
      <c r="HK65" s="198"/>
      <c r="HL65" s="198"/>
      <c r="HM65" s="198"/>
      <c r="HN65" s="198"/>
      <c r="HO65" s="198"/>
      <c r="HP65" s="198"/>
      <c r="HQ65" s="198"/>
      <c r="HR65" s="198"/>
      <c r="HS65" s="198"/>
      <c r="HT65" s="198"/>
      <c r="HU65" s="198"/>
      <c r="HV65" s="198"/>
      <c r="HW65" s="198"/>
      <c r="HX65" s="198"/>
      <c r="HY65" s="198"/>
      <c r="HZ65" s="198"/>
      <c r="IA65" s="198"/>
      <c r="IB65" s="198"/>
      <c r="IC65" s="198"/>
      <c r="ID65" s="198"/>
      <c r="IE65" s="198"/>
      <c r="IF65" s="198"/>
      <c r="IG65" s="198"/>
      <c r="IH65" s="198"/>
      <c r="II65" s="198"/>
      <c r="IJ65" s="198"/>
      <c r="IK65" s="198"/>
      <c r="IL65" s="198"/>
      <c r="IM65" s="198"/>
      <c r="IN65" s="198"/>
      <c r="IO65" s="198"/>
      <c r="IP65" s="198"/>
      <c r="IQ65" s="198"/>
      <c r="IR65" s="198"/>
      <c r="IS65" s="198"/>
      <c r="IT65" s="198"/>
      <c r="IU65" s="198"/>
      <c r="IV65" s="198"/>
      <c r="IW65" s="198"/>
      <c r="IX65" s="198"/>
      <c r="IY65" s="198"/>
      <c r="IZ65" s="198"/>
      <c r="JA65" s="198"/>
      <c r="JB65" s="198"/>
      <c r="JC65" s="198"/>
      <c r="JD65" s="198"/>
      <c r="JE65" s="198"/>
      <c r="JF65" s="198"/>
      <c r="JG65" s="198"/>
      <c r="JH65" s="198"/>
      <c r="JI65" s="198"/>
      <c r="JJ65" s="198"/>
      <c r="JK65" s="198"/>
      <c r="JL65" s="198"/>
      <c r="JM65" s="198"/>
      <c r="JN65" s="198"/>
      <c r="JO65" s="198"/>
      <c r="JP65" s="198"/>
      <c r="JQ65" s="198"/>
      <c r="JR65" s="198"/>
      <c r="JS65" s="198"/>
      <c r="JT65" s="198"/>
      <c r="JU65" s="198"/>
      <c r="JV65" s="198"/>
      <c r="JW65" s="198"/>
      <c r="JX65" s="198"/>
      <c r="JY65" s="198"/>
      <c r="JZ65" s="198"/>
      <c r="KA65" s="198"/>
      <c r="KB65" s="198"/>
      <c r="KC65" s="198"/>
      <c r="KD65" s="198"/>
      <c r="KE65" s="198"/>
      <c r="KF65" s="198"/>
      <c r="KG65" s="198"/>
      <c r="KH65" s="198"/>
      <c r="KI65" s="198"/>
      <c r="KJ65" s="198"/>
      <c r="KK65" s="198"/>
      <c r="KL65" s="198"/>
      <c r="KM65" s="198"/>
      <c r="KN65" s="198"/>
      <c r="KO65" s="198"/>
      <c r="KP65" s="198"/>
      <c r="KQ65" s="198"/>
      <c r="KR65" s="198"/>
      <c r="KS65" s="198"/>
      <c r="KT65" s="198"/>
      <c r="KU65" s="198"/>
      <c r="KV65" s="198"/>
      <c r="KW65" s="198"/>
      <c r="KX65" s="198"/>
      <c r="KY65" s="198"/>
      <c r="KZ65" s="198"/>
      <c r="LA65" s="198"/>
      <c r="LB65" s="198"/>
      <c r="LC65" s="198"/>
      <c r="LD65" s="198"/>
      <c r="LE65" s="198"/>
      <c r="LF65" s="198"/>
      <c r="LG65" s="198"/>
      <c r="LH65" s="198"/>
      <c r="LI65" s="198"/>
      <c r="LJ65" s="198"/>
      <c r="LK65" s="198"/>
      <c r="LL65" s="198"/>
      <c r="LM65" s="198"/>
      <c r="LN65" s="198"/>
      <c r="LO65" s="198"/>
      <c r="LP65" s="198"/>
      <c r="LQ65" s="198"/>
      <c r="LR65" s="198"/>
      <c r="LS65" s="198"/>
      <c r="LT65" s="198"/>
      <c r="LU65" s="198"/>
      <c r="LV65" s="198"/>
      <c r="LW65" s="198"/>
      <c r="LX65" s="198"/>
      <c r="LY65" s="198"/>
      <c r="LZ65" s="198"/>
      <c r="MA65" s="198"/>
      <c r="MB65" s="198"/>
      <c r="MC65" s="198"/>
      <c r="MD65" s="198"/>
      <c r="ME65" s="198"/>
      <c r="MF65" s="198"/>
      <c r="MG65" s="198"/>
      <c r="MH65" s="198"/>
      <c r="MI65" s="198"/>
      <c r="MJ65" s="198"/>
      <c r="MK65" s="198"/>
      <c r="ML65" s="198"/>
      <c r="MM65" s="198"/>
      <c r="MN65" s="198"/>
      <c r="MO65" s="198"/>
      <c r="MP65" s="198"/>
      <c r="MQ65" s="198"/>
      <c r="MR65" s="198"/>
      <c r="MS65" s="198"/>
      <c r="MT65" s="198"/>
      <c r="MU65" s="198"/>
      <c r="MV65" s="198"/>
      <c r="MW65" s="198"/>
      <c r="MX65" s="198"/>
      <c r="MY65" s="198"/>
      <c r="MZ65" s="198"/>
      <c r="NA65" s="198"/>
      <c r="NB65" s="198"/>
      <c r="NC65" s="198"/>
      <c r="ND65" s="198"/>
      <c r="NE65" s="198"/>
      <c r="NF65" s="198"/>
      <c r="NG65" s="198"/>
      <c r="NH65" s="198"/>
      <c r="NI65" s="198"/>
      <c r="NJ65" s="198"/>
      <c r="NK65" s="198"/>
      <c r="NL65" s="198"/>
      <c r="NM65" s="198"/>
      <c r="NN65" s="198"/>
      <c r="NO65" s="198"/>
      <c r="NP65" s="198"/>
      <c r="NQ65" s="198"/>
      <c r="NR65" s="198"/>
      <c r="NS65" s="198"/>
      <c r="NT65" s="198"/>
      <c r="NU65" s="198"/>
      <c r="NV65" s="198"/>
      <c r="NW65" s="198"/>
      <c r="NX65" s="198"/>
      <c r="NY65" s="198"/>
      <c r="NZ65" s="198"/>
      <c r="OA65" s="198"/>
      <c r="OB65" s="198"/>
      <c r="OC65" s="198"/>
      <c r="OD65" s="198"/>
      <c r="OE65" s="198"/>
      <c r="OF65" s="198"/>
      <c r="OG65" s="198"/>
      <c r="OH65" s="198"/>
      <c r="OI65" s="198"/>
      <c r="OJ65" s="198"/>
      <c r="OK65" s="198"/>
      <c r="OL65" s="198"/>
      <c r="OM65" s="198"/>
      <c r="ON65" s="198"/>
      <c r="OO65" s="198"/>
      <c r="OP65" s="198"/>
      <c r="OQ65" s="198"/>
    </row>
    <row r="66" spans="1:407" s="4" customFormat="1" x14ac:dyDescent="0.25">
      <c r="A66" s="5"/>
      <c r="B66" s="5"/>
      <c r="C66" s="5"/>
      <c r="D66" s="5"/>
      <c r="E66" s="5"/>
      <c r="F66" s="21"/>
      <c r="BK66" s="199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  <c r="EN66" s="198"/>
      <c r="EO66" s="198"/>
      <c r="EP66" s="198"/>
      <c r="EQ66" s="198"/>
      <c r="ER66" s="198"/>
      <c r="ES66" s="198"/>
      <c r="ET66" s="198"/>
      <c r="EU66" s="198"/>
      <c r="EV66" s="198"/>
      <c r="EW66" s="198"/>
      <c r="EX66" s="198"/>
      <c r="EY66" s="198"/>
      <c r="EZ66" s="198"/>
      <c r="FA66" s="198"/>
      <c r="FB66" s="198"/>
      <c r="FC66" s="198"/>
      <c r="FD66" s="198"/>
      <c r="FE66" s="198"/>
      <c r="FF66" s="198"/>
      <c r="FG66" s="198"/>
      <c r="FH66" s="198"/>
      <c r="FI66" s="198"/>
      <c r="FJ66" s="198"/>
      <c r="FK66" s="198"/>
      <c r="FL66" s="198"/>
      <c r="FM66" s="198"/>
      <c r="FN66" s="198"/>
      <c r="FO66" s="198"/>
      <c r="FP66" s="198"/>
      <c r="FQ66" s="198"/>
      <c r="FR66" s="198"/>
      <c r="FS66" s="198"/>
      <c r="FT66" s="198"/>
      <c r="FU66" s="198"/>
      <c r="FV66" s="198"/>
      <c r="FW66" s="198"/>
      <c r="FX66" s="198"/>
      <c r="FY66" s="198"/>
      <c r="FZ66" s="198"/>
      <c r="GA66" s="198"/>
      <c r="GB66" s="198"/>
      <c r="GC66" s="198"/>
      <c r="GD66" s="198"/>
      <c r="GE66" s="198"/>
      <c r="GF66" s="198"/>
      <c r="GG66" s="198"/>
      <c r="GH66" s="198"/>
      <c r="GI66" s="198"/>
      <c r="GJ66" s="198"/>
      <c r="GK66" s="198"/>
      <c r="GL66" s="198"/>
      <c r="GM66" s="198"/>
      <c r="GN66" s="198"/>
      <c r="GO66" s="198"/>
      <c r="GP66" s="198"/>
      <c r="GQ66" s="198"/>
      <c r="GR66" s="198"/>
      <c r="GS66" s="198"/>
      <c r="GT66" s="198"/>
      <c r="GU66" s="198"/>
      <c r="GV66" s="198"/>
      <c r="GW66" s="198"/>
      <c r="GX66" s="198"/>
      <c r="GY66" s="198"/>
      <c r="GZ66" s="198"/>
      <c r="HA66" s="198"/>
      <c r="HB66" s="198"/>
      <c r="HC66" s="198"/>
      <c r="HD66" s="198"/>
      <c r="HE66" s="198"/>
      <c r="HF66" s="198"/>
      <c r="HG66" s="198"/>
      <c r="HH66" s="198"/>
      <c r="HI66" s="198"/>
      <c r="HJ66" s="198"/>
      <c r="HK66" s="198"/>
      <c r="HL66" s="198"/>
      <c r="HM66" s="198"/>
      <c r="HN66" s="198"/>
      <c r="HO66" s="198"/>
      <c r="HP66" s="198"/>
      <c r="HQ66" s="198"/>
      <c r="HR66" s="198"/>
      <c r="HS66" s="198"/>
      <c r="HT66" s="198"/>
      <c r="HU66" s="198"/>
      <c r="HV66" s="198"/>
      <c r="HW66" s="198"/>
      <c r="HX66" s="198"/>
      <c r="HY66" s="198"/>
      <c r="HZ66" s="198"/>
      <c r="IA66" s="198"/>
      <c r="IB66" s="198"/>
      <c r="IC66" s="198"/>
      <c r="ID66" s="198"/>
      <c r="IE66" s="198"/>
      <c r="IF66" s="198"/>
      <c r="IG66" s="198"/>
      <c r="IH66" s="198"/>
      <c r="II66" s="198"/>
      <c r="IJ66" s="198"/>
      <c r="IK66" s="198"/>
      <c r="IL66" s="198"/>
      <c r="IM66" s="198"/>
      <c r="IN66" s="198"/>
      <c r="IO66" s="198"/>
      <c r="IP66" s="198"/>
      <c r="IQ66" s="198"/>
      <c r="IR66" s="198"/>
      <c r="IS66" s="198"/>
      <c r="IT66" s="198"/>
      <c r="IU66" s="198"/>
      <c r="IV66" s="198"/>
      <c r="IW66" s="198"/>
      <c r="IX66" s="198"/>
      <c r="IY66" s="198"/>
      <c r="IZ66" s="198"/>
      <c r="JA66" s="198"/>
      <c r="JB66" s="198"/>
      <c r="JC66" s="198"/>
      <c r="JD66" s="198"/>
      <c r="JE66" s="198"/>
      <c r="JF66" s="198"/>
      <c r="JG66" s="198"/>
      <c r="JH66" s="198"/>
      <c r="JI66" s="198"/>
      <c r="JJ66" s="198"/>
      <c r="JK66" s="198"/>
      <c r="JL66" s="198"/>
      <c r="JM66" s="198"/>
      <c r="JN66" s="198"/>
      <c r="JO66" s="198"/>
      <c r="JP66" s="198"/>
      <c r="JQ66" s="198"/>
      <c r="JR66" s="198"/>
      <c r="JS66" s="198"/>
      <c r="JT66" s="198"/>
      <c r="JU66" s="198"/>
      <c r="JV66" s="198"/>
      <c r="JW66" s="198"/>
      <c r="JX66" s="198"/>
      <c r="JY66" s="198"/>
      <c r="JZ66" s="198"/>
      <c r="KA66" s="198"/>
      <c r="KB66" s="198"/>
      <c r="KC66" s="198"/>
      <c r="KD66" s="198"/>
      <c r="KE66" s="198"/>
      <c r="KF66" s="198"/>
      <c r="KG66" s="198"/>
      <c r="KH66" s="198"/>
      <c r="KI66" s="198"/>
      <c r="KJ66" s="198"/>
      <c r="KK66" s="198"/>
      <c r="KL66" s="198"/>
      <c r="KM66" s="198"/>
      <c r="KN66" s="198"/>
      <c r="KO66" s="198"/>
      <c r="KP66" s="198"/>
      <c r="KQ66" s="198"/>
      <c r="KR66" s="198"/>
      <c r="KS66" s="198"/>
      <c r="KT66" s="198"/>
      <c r="KU66" s="198"/>
      <c r="KV66" s="198"/>
      <c r="KW66" s="198"/>
      <c r="KX66" s="198"/>
      <c r="KY66" s="198"/>
      <c r="KZ66" s="198"/>
      <c r="LA66" s="198"/>
      <c r="LB66" s="198"/>
      <c r="LC66" s="198"/>
      <c r="LD66" s="198"/>
      <c r="LE66" s="198"/>
      <c r="LF66" s="198"/>
      <c r="LG66" s="198"/>
      <c r="LH66" s="198"/>
      <c r="LI66" s="198"/>
      <c r="LJ66" s="198"/>
      <c r="LK66" s="198"/>
      <c r="LL66" s="198"/>
      <c r="LM66" s="198"/>
      <c r="LN66" s="198"/>
      <c r="LO66" s="198"/>
      <c r="LP66" s="198"/>
      <c r="LQ66" s="198"/>
      <c r="LR66" s="198"/>
      <c r="LS66" s="198"/>
      <c r="LT66" s="198"/>
      <c r="LU66" s="198"/>
      <c r="LV66" s="198"/>
      <c r="LW66" s="198"/>
      <c r="LX66" s="198"/>
      <c r="LY66" s="198"/>
      <c r="LZ66" s="198"/>
      <c r="MA66" s="198"/>
      <c r="MB66" s="198"/>
      <c r="MC66" s="198"/>
      <c r="MD66" s="198"/>
      <c r="ME66" s="198"/>
      <c r="MF66" s="198"/>
      <c r="MG66" s="198"/>
      <c r="MH66" s="198"/>
      <c r="MI66" s="198"/>
      <c r="MJ66" s="198"/>
      <c r="MK66" s="198"/>
      <c r="ML66" s="198"/>
      <c r="MM66" s="198"/>
      <c r="MN66" s="198"/>
      <c r="MO66" s="198"/>
      <c r="MP66" s="198"/>
      <c r="MQ66" s="198"/>
      <c r="MR66" s="198"/>
      <c r="MS66" s="198"/>
      <c r="MT66" s="198"/>
      <c r="MU66" s="198"/>
      <c r="MV66" s="198"/>
      <c r="MW66" s="198"/>
      <c r="MX66" s="198"/>
      <c r="MY66" s="198"/>
      <c r="MZ66" s="198"/>
      <c r="NA66" s="198"/>
      <c r="NB66" s="198"/>
      <c r="NC66" s="198"/>
      <c r="ND66" s="198"/>
      <c r="NE66" s="198"/>
      <c r="NF66" s="198"/>
      <c r="NG66" s="198"/>
      <c r="NH66" s="198"/>
      <c r="NI66" s="198"/>
      <c r="NJ66" s="198"/>
      <c r="NK66" s="198"/>
      <c r="NL66" s="198"/>
      <c r="NM66" s="198"/>
      <c r="NN66" s="198"/>
      <c r="NO66" s="198"/>
      <c r="NP66" s="198"/>
      <c r="NQ66" s="198"/>
      <c r="NR66" s="198"/>
      <c r="NS66" s="198"/>
      <c r="NT66" s="198"/>
      <c r="NU66" s="198"/>
      <c r="NV66" s="198"/>
      <c r="NW66" s="198"/>
      <c r="NX66" s="198"/>
      <c r="NY66" s="198"/>
      <c r="NZ66" s="198"/>
      <c r="OA66" s="198"/>
      <c r="OB66" s="198"/>
      <c r="OC66" s="198"/>
      <c r="OD66" s="198"/>
      <c r="OE66" s="198"/>
      <c r="OF66" s="198"/>
      <c r="OG66" s="198"/>
      <c r="OH66" s="198"/>
      <c r="OI66" s="198"/>
      <c r="OJ66" s="198"/>
      <c r="OK66" s="198"/>
      <c r="OL66" s="198"/>
      <c r="OM66" s="198"/>
      <c r="ON66" s="198"/>
      <c r="OO66" s="198"/>
      <c r="OP66" s="198"/>
      <c r="OQ66" s="198"/>
    </row>
    <row r="67" spans="1:407" s="4" customFormat="1" x14ac:dyDescent="0.25">
      <c r="A67" s="5"/>
      <c r="B67" s="5"/>
      <c r="C67" s="5"/>
      <c r="D67" s="5"/>
      <c r="E67" s="5"/>
      <c r="F67" s="21"/>
      <c r="BK67" s="199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  <c r="EO67" s="198"/>
      <c r="EP67" s="198"/>
      <c r="EQ67" s="198"/>
      <c r="ER67" s="198"/>
      <c r="ES67" s="198"/>
      <c r="ET67" s="198"/>
      <c r="EU67" s="198"/>
      <c r="EV67" s="198"/>
      <c r="EW67" s="198"/>
      <c r="EX67" s="198"/>
      <c r="EY67" s="198"/>
      <c r="EZ67" s="198"/>
      <c r="FA67" s="198"/>
      <c r="FB67" s="198"/>
      <c r="FC67" s="198"/>
      <c r="FD67" s="198"/>
      <c r="FE67" s="198"/>
      <c r="FF67" s="198"/>
      <c r="FG67" s="198"/>
      <c r="FH67" s="198"/>
      <c r="FI67" s="198"/>
      <c r="FJ67" s="198"/>
      <c r="FK67" s="198"/>
      <c r="FL67" s="198"/>
      <c r="FM67" s="198"/>
      <c r="FN67" s="198"/>
      <c r="FO67" s="198"/>
      <c r="FP67" s="198"/>
      <c r="FQ67" s="198"/>
      <c r="FR67" s="198"/>
      <c r="FS67" s="198"/>
      <c r="FT67" s="198"/>
      <c r="FU67" s="198"/>
      <c r="FV67" s="198"/>
      <c r="FW67" s="198"/>
      <c r="FX67" s="198"/>
      <c r="FY67" s="198"/>
      <c r="FZ67" s="198"/>
      <c r="GA67" s="198"/>
      <c r="GB67" s="198"/>
      <c r="GC67" s="198"/>
      <c r="GD67" s="198"/>
      <c r="GE67" s="198"/>
      <c r="GF67" s="198"/>
      <c r="GG67" s="198"/>
      <c r="GH67" s="198"/>
      <c r="GI67" s="198"/>
      <c r="GJ67" s="198"/>
      <c r="GK67" s="198"/>
      <c r="GL67" s="198"/>
      <c r="GM67" s="198"/>
      <c r="GN67" s="198"/>
      <c r="GO67" s="198"/>
      <c r="GP67" s="198"/>
      <c r="GQ67" s="198"/>
      <c r="GR67" s="198"/>
      <c r="GS67" s="198"/>
      <c r="GT67" s="198"/>
      <c r="GU67" s="198"/>
      <c r="GV67" s="198"/>
      <c r="GW67" s="198"/>
      <c r="GX67" s="198"/>
      <c r="GY67" s="198"/>
      <c r="GZ67" s="198"/>
      <c r="HA67" s="198"/>
      <c r="HB67" s="198"/>
      <c r="HC67" s="198"/>
      <c r="HD67" s="198"/>
      <c r="HE67" s="198"/>
      <c r="HF67" s="198"/>
      <c r="HG67" s="198"/>
      <c r="HH67" s="198"/>
      <c r="HI67" s="198"/>
      <c r="HJ67" s="198"/>
      <c r="HK67" s="198"/>
      <c r="HL67" s="198"/>
      <c r="HM67" s="198"/>
      <c r="HN67" s="198"/>
      <c r="HO67" s="198"/>
      <c r="HP67" s="198"/>
      <c r="HQ67" s="198"/>
      <c r="HR67" s="198"/>
      <c r="HS67" s="198"/>
      <c r="HT67" s="198"/>
      <c r="HU67" s="198"/>
      <c r="HV67" s="198"/>
      <c r="HW67" s="198"/>
      <c r="HX67" s="198"/>
      <c r="HY67" s="198"/>
      <c r="HZ67" s="198"/>
      <c r="IA67" s="198"/>
      <c r="IB67" s="198"/>
      <c r="IC67" s="198"/>
      <c r="ID67" s="198"/>
      <c r="IE67" s="198"/>
      <c r="IF67" s="198"/>
      <c r="IG67" s="198"/>
      <c r="IH67" s="198"/>
      <c r="II67" s="198"/>
      <c r="IJ67" s="198"/>
      <c r="IK67" s="198"/>
      <c r="IL67" s="198"/>
      <c r="IM67" s="198"/>
      <c r="IN67" s="198"/>
      <c r="IO67" s="198"/>
      <c r="IP67" s="198"/>
      <c r="IQ67" s="198"/>
      <c r="IR67" s="198"/>
      <c r="IS67" s="198"/>
      <c r="IT67" s="198"/>
      <c r="IU67" s="198"/>
      <c r="IV67" s="198"/>
      <c r="IW67" s="198"/>
      <c r="IX67" s="198"/>
      <c r="IY67" s="198"/>
      <c r="IZ67" s="198"/>
      <c r="JA67" s="198"/>
      <c r="JB67" s="198"/>
      <c r="JC67" s="198"/>
      <c r="JD67" s="198"/>
      <c r="JE67" s="198"/>
      <c r="JF67" s="198"/>
      <c r="JG67" s="198"/>
      <c r="JH67" s="198"/>
      <c r="JI67" s="198"/>
      <c r="JJ67" s="198"/>
      <c r="JK67" s="198"/>
      <c r="JL67" s="198"/>
      <c r="JM67" s="198"/>
      <c r="JN67" s="198"/>
      <c r="JO67" s="198"/>
      <c r="JP67" s="198"/>
      <c r="JQ67" s="198"/>
      <c r="JR67" s="198"/>
      <c r="JS67" s="198"/>
      <c r="JT67" s="198"/>
      <c r="JU67" s="198"/>
      <c r="JV67" s="198"/>
      <c r="JW67" s="198"/>
      <c r="JX67" s="198"/>
      <c r="JY67" s="198"/>
      <c r="JZ67" s="198"/>
      <c r="KA67" s="198"/>
      <c r="KB67" s="198"/>
      <c r="KC67" s="198"/>
      <c r="KD67" s="198"/>
      <c r="KE67" s="198"/>
      <c r="KF67" s="198"/>
      <c r="KG67" s="198"/>
      <c r="KH67" s="198"/>
      <c r="KI67" s="198"/>
      <c r="KJ67" s="198"/>
      <c r="KK67" s="198"/>
      <c r="KL67" s="198"/>
      <c r="KM67" s="198"/>
      <c r="KN67" s="198"/>
      <c r="KO67" s="198"/>
      <c r="KP67" s="198"/>
      <c r="KQ67" s="198"/>
      <c r="KR67" s="198"/>
      <c r="KS67" s="198"/>
      <c r="KT67" s="198"/>
      <c r="KU67" s="198"/>
      <c r="KV67" s="198"/>
      <c r="KW67" s="198"/>
      <c r="KX67" s="198"/>
      <c r="KY67" s="198"/>
      <c r="KZ67" s="198"/>
      <c r="LA67" s="198"/>
      <c r="LB67" s="198"/>
      <c r="LC67" s="198"/>
      <c r="LD67" s="198"/>
      <c r="LE67" s="198"/>
      <c r="LF67" s="198"/>
      <c r="LG67" s="198"/>
      <c r="LH67" s="198"/>
      <c r="LI67" s="198"/>
      <c r="LJ67" s="198"/>
      <c r="LK67" s="198"/>
      <c r="LL67" s="198"/>
      <c r="LM67" s="198"/>
      <c r="LN67" s="198"/>
      <c r="LO67" s="198"/>
      <c r="LP67" s="198"/>
      <c r="LQ67" s="198"/>
      <c r="LR67" s="198"/>
      <c r="LS67" s="198"/>
      <c r="LT67" s="198"/>
      <c r="LU67" s="198"/>
      <c r="LV67" s="198"/>
      <c r="LW67" s="198"/>
      <c r="LX67" s="198"/>
      <c r="LY67" s="198"/>
      <c r="LZ67" s="198"/>
      <c r="MA67" s="198"/>
      <c r="MB67" s="198"/>
      <c r="MC67" s="198"/>
      <c r="MD67" s="198"/>
      <c r="ME67" s="198"/>
      <c r="MF67" s="198"/>
      <c r="MG67" s="198"/>
      <c r="MH67" s="198"/>
      <c r="MI67" s="198"/>
      <c r="MJ67" s="198"/>
      <c r="MK67" s="198"/>
      <c r="ML67" s="198"/>
      <c r="MM67" s="198"/>
      <c r="MN67" s="198"/>
      <c r="MO67" s="198"/>
      <c r="MP67" s="198"/>
      <c r="MQ67" s="198"/>
      <c r="MR67" s="198"/>
      <c r="MS67" s="198"/>
      <c r="MT67" s="198"/>
      <c r="MU67" s="198"/>
      <c r="MV67" s="198"/>
      <c r="MW67" s="198"/>
      <c r="MX67" s="198"/>
      <c r="MY67" s="198"/>
      <c r="MZ67" s="198"/>
      <c r="NA67" s="198"/>
      <c r="NB67" s="198"/>
      <c r="NC67" s="198"/>
      <c r="ND67" s="198"/>
      <c r="NE67" s="198"/>
      <c r="NF67" s="198"/>
      <c r="NG67" s="198"/>
      <c r="NH67" s="198"/>
      <c r="NI67" s="198"/>
      <c r="NJ67" s="198"/>
      <c r="NK67" s="198"/>
      <c r="NL67" s="198"/>
      <c r="NM67" s="198"/>
      <c r="NN67" s="198"/>
      <c r="NO67" s="198"/>
      <c r="NP67" s="198"/>
      <c r="NQ67" s="198"/>
      <c r="NR67" s="198"/>
      <c r="NS67" s="198"/>
      <c r="NT67" s="198"/>
      <c r="NU67" s="198"/>
      <c r="NV67" s="198"/>
      <c r="NW67" s="198"/>
      <c r="NX67" s="198"/>
      <c r="NY67" s="198"/>
      <c r="NZ67" s="198"/>
      <c r="OA67" s="198"/>
      <c r="OB67" s="198"/>
      <c r="OC67" s="198"/>
      <c r="OD67" s="198"/>
      <c r="OE67" s="198"/>
      <c r="OF67" s="198"/>
      <c r="OG67" s="198"/>
      <c r="OH67" s="198"/>
      <c r="OI67" s="198"/>
      <c r="OJ67" s="198"/>
      <c r="OK67" s="198"/>
      <c r="OL67" s="198"/>
      <c r="OM67" s="198"/>
      <c r="ON67" s="198"/>
      <c r="OO67" s="198"/>
      <c r="OP67" s="198"/>
      <c r="OQ67" s="198"/>
    </row>
    <row r="68" spans="1:407" s="4" customFormat="1" x14ac:dyDescent="0.25">
      <c r="A68" s="5"/>
      <c r="B68" s="5"/>
      <c r="C68" s="5"/>
      <c r="D68" s="5"/>
      <c r="E68" s="5"/>
      <c r="F68" s="21"/>
      <c r="BK68" s="199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98"/>
      <c r="EH68" s="198"/>
      <c r="EI68" s="198"/>
      <c r="EJ68" s="198"/>
      <c r="EK68" s="198"/>
      <c r="EL68" s="198"/>
      <c r="EM68" s="198"/>
      <c r="EN68" s="198"/>
      <c r="EO68" s="198"/>
      <c r="EP68" s="198"/>
      <c r="EQ68" s="198"/>
      <c r="ER68" s="198"/>
      <c r="ES68" s="198"/>
      <c r="ET68" s="198"/>
      <c r="EU68" s="198"/>
      <c r="EV68" s="198"/>
      <c r="EW68" s="198"/>
      <c r="EX68" s="198"/>
      <c r="EY68" s="198"/>
      <c r="EZ68" s="198"/>
      <c r="FA68" s="198"/>
      <c r="FB68" s="198"/>
      <c r="FC68" s="198"/>
      <c r="FD68" s="198"/>
      <c r="FE68" s="198"/>
      <c r="FF68" s="198"/>
      <c r="FG68" s="198"/>
      <c r="FH68" s="198"/>
      <c r="FI68" s="198"/>
      <c r="FJ68" s="198"/>
      <c r="FK68" s="198"/>
      <c r="FL68" s="198"/>
      <c r="FM68" s="198"/>
      <c r="FN68" s="198"/>
      <c r="FO68" s="198"/>
      <c r="FP68" s="198"/>
      <c r="FQ68" s="198"/>
      <c r="FR68" s="198"/>
      <c r="FS68" s="198"/>
      <c r="FT68" s="198"/>
      <c r="FU68" s="198"/>
      <c r="FV68" s="198"/>
      <c r="FW68" s="198"/>
      <c r="FX68" s="198"/>
      <c r="FY68" s="198"/>
      <c r="FZ68" s="198"/>
      <c r="GA68" s="198"/>
      <c r="GB68" s="198"/>
      <c r="GC68" s="198"/>
      <c r="GD68" s="198"/>
      <c r="GE68" s="198"/>
      <c r="GF68" s="198"/>
      <c r="GG68" s="198"/>
      <c r="GH68" s="198"/>
      <c r="GI68" s="198"/>
      <c r="GJ68" s="198"/>
      <c r="GK68" s="198"/>
      <c r="GL68" s="198"/>
      <c r="GM68" s="198"/>
      <c r="GN68" s="198"/>
      <c r="GO68" s="198"/>
      <c r="GP68" s="198"/>
      <c r="GQ68" s="198"/>
      <c r="GR68" s="198"/>
      <c r="GS68" s="198"/>
      <c r="GT68" s="198"/>
      <c r="GU68" s="198"/>
      <c r="GV68" s="198"/>
      <c r="GW68" s="198"/>
      <c r="GX68" s="198"/>
      <c r="GY68" s="198"/>
      <c r="GZ68" s="198"/>
      <c r="HA68" s="198"/>
      <c r="HB68" s="198"/>
      <c r="HC68" s="198"/>
      <c r="HD68" s="198"/>
      <c r="HE68" s="198"/>
      <c r="HF68" s="198"/>
      <c r="HG68" s="198"/>
      <c r="HH68" s="198"/>
      <c r="HI68" s="198"/>
      <c r="HJ68" s="198"/>
      <c r="HK68" s="198"/>
      <c r="HL68" s="198"/>
      <c r="HM68" s="198"/>
      <c r="HN68" s="198"/>
      <c r="HO68" s="198"/>
      <c r="HP68" s="198"/>
      <c r="HQ68" s="198"/>
      <c r="HR68" s="198"/>
      <c r="HS68" s="198"/>
      <c r="HT68" s="198"/>
      <c r="HU68" s="198"/>
      <c r="HV68" s="198"/>
      <c r="HW68" s="198"/>
      <c r="HX68" s="198"/>
      <c r="HY68" s="198"/>
      <c r="HZ68" s="198"/>
      <c r="IA68" s="198"/>
      <c r="IB68" s="198"/>
      <c r="IC68" s="198"/>
      <c r="ID68" s="198"/>
      <c r="IE68" s="198"/>
      <c r="IF68" s="198"/>
      <c r="IG68" s="198"/>
      <c r="IH68" s="198"/>
      <c r="II68" s="198"/>
      <c r="IJ68" s="198"/>
      <c r="IK68" s="198"/>
      <c r="IL68" s="198"/>
      <c r="IM68" s="198"/>
      <c r="IN68" s="198"/>
      <c r="IO68" s="198"/>
      <c r="IP68" s="198"/>
      <c r="IQ68" s="198"/>
      <c r="IR68" s="198"/>
      <c r="IS68" s="198"/>
      <c r="IT68" s="198"/>
      <c r="IU68" s="198"/>
      <c r="IV68" s="198"/>
      <c r="IW68" s="198"/>
      <c r="IX68" s="198"/>
      <c r="IY68" s="198"/>
      <c r="IZ68" s="198"/>
      <c r="JA68" s="198"/>
      <c r="JB68" s="198"/>
      <c r="JC68" s="198"/>
      <c r="JD68" s="198"/>
      <c r="JE68" s="198"/>
      <c r="JF68" s="198"/>
      <c r="JG68" s="198"/>
      <c r="JH68" s="198"/>
      <c r="JI68" s="198"/>
      <c r="JJ68" s="198"/>
      <c r="JK68" s="198"/>
      <c r="JL68" s="198"/>
      <c r="JM68" s="198"/>
      <c r="JN68" s="198"/>
      <c r="JO68" s="198"/>
      <c r="JP68" s="198"/>
      <c r="JQ68" s="198"/>
      <c r="JR68" s="198"/>
      <c r="JS68" s="198"/>
      <c r="JT68" s="198"/>
      <c r="JU68" s="198"/>
      <c r="JV68" s="198"/>
      <c r="JW68" s="198"/>
      <c r="JX68" s="198"/>
      <c r="JY68" s="198"/>
      <c r="JZ68" s="198"/>
      <c r="KA68" s="198"/>
      <c r="KB68" s="198"/>
      <c r="KC68" s="198"/>
      <c r="KD68" s="198"/>
      <c r="KE68" s="198"/>
      <c r="KF68" s="198"/>
      <c r="KG68" s="198"/>
      <c r="KH68" s="198"/>
      <c r="KI68" s="198"/>
      <c r="KJ68" s="198"/>
      <c r="KK68" s="198"/>
      <c r="KL68" s="198"/>
      <c r="KM68" s="198"/>
      <c r="KN68" s="198"/>
      <c r="KO68" s="198"/>
      <c r="KP68" s="198"/>
      <c r="KQ68" s="198"/>
      <c r="KR68" s="198"/>
      <c r="KS68" s="198"/>
      <c r="KT68" s="198"/>
      <c r="KU68" s="198"/>
      <c r="KV68" s="198"/>
      <c r="KW68" s="198"/>
      <c r="KX68" s="198"/>
      <c r="KY68" s="198"/>
      <c r="KZ68" s="198"/>
      <c r="LA68" s="198"/>
      <c r="LB68" s="198"/>
      <c r="LC68" s="198"/>
      <c r="LD68" s="198"/>
      <c r="LE68" s="198"/>
      <c r="LF68" s="198"/>
      <c r="LG68" s="198"/>
      <c r="LH68" s="198"/>
      <c r="LI68" s="198"/>
      <c r="LJ68" s="198"/>
      <c r="LK68" s="198"/>
      <c r="LL68" s="198"/>
      <c r="LM68" s="198"/>
      <c r="LN68" s="198"/>
      <c r="LO68" s="198"/>
      <c r="LP68" s="198"/>
      <c r="LQ68" s="198"/>
      <c r="LR68" s="198"/>
      <c r="LS68" s="198"/>
      <c r="LT68" s="198"/>
      <c r="LU68" s="198"/>
      <c r="LV68" s="198"/>
      <c r="LW68" s="198"/>
      <c r="LX68" s="198"/>
      <c r="LY68" s="198"/>
      <c r="LZ68" s="198"/>
      <c r="MA68" s="198"/>
      <c r="MB68" s="198"/>
      <c r="MC68" s="198"/>
      <c r="MD68" s="198"/>
      <c r="ME68" s="198"/>
      <c r="MF68" s="198"/>
      <c r="MG68" s="198"/>
      <c r="MH68" s="198"/>
      <c r="MI68" s="198"/>
      <c r="MJ68" s="198"/>
      <c r="MK68" s="198"/>
      <c r="ML68" s="198"/>
      <c r="MM68" s="198"/>
      <c r="MN68" s="198"/>
      <c r="MO68" s="198"/>
      <c r="MP68" s="198"/>
      <c r="MQ68" s="198"/>
      <c r="MR68" s="198"/>
      <c r="MS68" s="198"/>
      <c r="MT68" s="198"/>
      <c r="MU68" s="198"/>
      <c r="MV68" s="198"/>
      <c r="MW68" s="198"/>
      <c r="MX68" s="198"/>
      <c r="MY68" s="198"/>
      <c r="MZ68" s="198"/>
      <c r="NA68" s="198"/>
      <c r="NB68" s="198"/>
      <c r="NC68" s="198"/>
      <c r="ND68" s="198"/>
      <c r="NE68" s="198"/>
      <c r="NF68" s="198"/>
      <c r="NG68" s="198"/>
      <c r="NH68" s="198"/>
      <c r="NI68" s="198"/>
      <c r="NJ68" s="198"/>
      <c r="NK68" s="198"/>
      <c r="NL68" s="198"/>
      <c r="NM68" s="198"/>
      <c r="NN68" s="198"/>
      <c r="NO68" s="198"/>
      <c r="NP68" s="198"/>
      <c r="NQ68" s="198"/>
      <c r="NR68" s="198"/>
      <c r="NS68" s="198"/>
      <c r="NT68" s="198"/>
      <c r="NU68" s="198"/>
      <c r="NV68" s="198"/>
      <c r="NW68" s="198"/>
      <c r="NX68" s="198"/>
      <c r="NY68" s="198"/>
      <c r="NZ68" s="198"/>
      <c r="OA68" s="198"/>
      <c r="OB68" s="198"/>
      <c r="OC68" s="198"/>
      <c r="OD68" s="198"/>
      <c r="OE68" s="198"/>
      <c r="OF68" s="198"/>
      <c r="OG68" s="198"/>
      <c r="OH68" s="198"/>
      <c r="OI68" s="198"/>
      <c r="OJ68" s="198"/>
      <c r="OK68" s="198"/>
      <c r="OL68" s="198"/>
      <c r="OM68" s="198"/>
      <c r="ON68" s="198"/>
      <c r="OO68" s="198"/>
      <c r="OP68" s="198"/>
      <c r="OQ68" s="198"/>
    </row>
    <row r="69" spans="1:407" s="4" customFormat="1" x14ac:dyDescent="0.25">
      <c r="A69" s="5"/>
      <c r="B69" s="5"/>
      <c r="C69" s="5"/>
      <c r="D69" s="5"/>
      <c r="E69" s="5"/>
      <c r="F69" s="21"/>
      <c r="BK69" s="199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  <c r="EN69" s="198"/>
      <c r="EO69" s="198"/>
      <c r="EP69" s="198"/>
      <c r="EQ69" s="198"/>
      <c r="ER69" s="198"/>
      <c r="ES69" s="198"/>
      <c r="ET69" s="198"/>
      <c r="EU69" s="198"/>
      <c r="EV69" s="198"/>
      <c r="EW69" s="198"/>
      <c r="EX69" s="198"/>
      <c r="EY69" s="198"/>
      <c r="EZ69" s="198"/>
      <c r="FA69" s="198"/>
      <c r="FB69" s="198"/>
      <c r="FC69" s="198"/>
      <c r="FD69" s="198"/>
      <c r="FE69" s="198"/>
      <c r="FF69" s="198"/>
      <c r="FG69" s="198"/>
      <c r="FH69" s="198"/>
      <c r="FI69" s="198"/>
      <c r="FJ69" s="198"/>
      <c r="FK69" s="198"/>
      <c r="FL69" s="198"/>
      <c r="FM69" s="198"/>
      <c r="FN69" s="198"/>
      <c r="FO69" s="198"/>
      <c r="FP69" s="198"/>
      <c r="FQ69" s="198"/>
      <c r="FR69" s="198"/>
      <c r="FS69" s="198"/>
      <c r="FT69" s="198"/>
      <c r="FU69" s="198"/>
      <c r="FV69" s="198"/>
      <c r="FW69" s="198"/>
      <c r="FX69" s="198"/>
      <c r="FY69" s="198"/>
      <c r="FZ69" s="198"/>
      <c r="GA69" s="198"/>
      <c r="GB69" s="198"/>
      <c r="GC69" s="198"/>
      <c r="GD69" s="198"/>
      <c r="GE69" s="198"/>
      <c r="GF69" s="198"/>
      <c r="GG69" s="198"/>
      <c r="GH69" s="198"/>
      <c r="GI69" s="198"/>
      <c r="GJ69" s="198"/>
      <c r="GK69" s="198"/>
      <c r="GL69" s="198"/>
      <c r="GM69" s="198"/>
      <c r="GN69" s="198"/>
      <c r="GO69" s="198"/>
      <c r="GP69" s="198"/>
      <c r="GQ69" s="198"/>
      <c r="GR69" s="198"/>
      <c r="GS69" s="198"/>
      <c r="GT69" s="198"/>
      <c r="GU69" s="198"/>
      <c r="GV69" s="198"/>
      <c r="GW69" s="198"/>
      <c r="GX69" s="198"/>
      <c r="GY69" s="198"/>
      <c r="GZ69" s="198"/>
      <c r="HA69" s="198"/>
      <c r="HB69" s="198"/>
      <c r="HC69" s="198"/>
      <c r="HD69" s="198"/>
      <c r="HE69" s="198"/>
      <c r="HF69" s="198"/>
      <c r="HG69" s="198"/>
      <c r="HH69" s="198"/>
      <c r="HI69" s="198"/>
      <c r="HJ69" s="198"/>
      <c r="HK69" s="198"/>
      <c r="HL69" s="198"/>
      <c r="HM69" s="198"/>
      <c r="HN69" s="198"/>
      <c r="HO69" s="198"/>
      <c r="HP69" s="198"/>
      <c r="HQ69" s="198"/>
      <c r="HR69" s="198"/>
      <c r="HS69" s="198"/>
      <c r="HT69" s="198"/>
      <c r="HU69" s="198"/>
      <c r="HV69" s="198"/>
      <c r="HW69" s="198"/>
      <c r="HX69" s="198"/>
      <c r="HY69" s="198"/>
      <c r="HZ69" s="198"/>
      <c r="IA69" s="198"/>
      <c r="IB69" s="198"/>
      <c r="IC69" s="198"/>
      <c r="ID69" s="198"/>
      <c r="IE69" s="198"/>
      <c r="IF69" s="198"/>
      <c r="IG69" s="198"/>
      <c r="IH69" s="198"/>
      <c r="II69" s="198"/>
      <c r="IJ69" s="198"/>
      <c r="IK69" s="198"/>
      <c r="IL69" s="198"/>
      <c r="IM69" s="198"/>
      <c r="IN69" s="198"/>
      <c r="IO69" s="198"/>
      <c r="IP69" s="198"/>
      <c r="IQ69" s="198"/>
      <c r="IR69" s="198"/>
      <c r="IS69" s="198"/>
      <c r="IT69" s="198"/>
      <c r="IU69" s="198"/>
      <c r="IV69" s="198"/>
      <c r="IW69" s="198"/>
      <c r="IX69" s="198"/>
      <c r="IY69" s="198"/>
      <c r="IZ69" s="198"/>
      <c r="JA69" s="198"/>
      <c r="JB69" s="198"/>
      <c r="JC69" s="198"/>
      <c r="JD69" s="198"/>
      <c r="JE69" s="198"/>
      <c r="JF69" s="198"/>
      <c r="JG69" s="198"/>
      <c r="JH69" s="198"/>
      <c r="JI69" s="198"/>
      <c r="JJ69" s="198"/>
      <c r="JK69" s="198"/>
      <c r="JL69" s="198"/>
      <c r="JM69" s="198"/>
      <c r="JN69" s="198"/>
      <c r="JO69" s="198"/>
      <c r="JP69" s="198"/>
      <c r="JQ69" s="198"/>
      <c r="JR69" s="198"/>
      <c r="JS69" s="198"/>
      <c r="JT69" s="198"/>
      <c r="JU69" s="198"/>
      <c r="JV69" s="198"/>
      <c r="JW69" s="198"/>
      <c r="JX69" s="198"/>
      <c r="JY69" s="198"/>
      <c r="JZ69" s="198"/>
      <c r="KA69" s="198"/>
      <c r="KB69" s="198"/>
      <c r="KC69" s="198"/>
      <c r="KD69" s="198"/>
      <c r="KE69" s="198"/>
      <c r="KF69" s="198"/>
      <c r="KG69" s="198"/>
      <c r="KH69" s="198"/>
      <c r="KI69" s="198"/>
      <c r="KJ69" s="198"/>
      <c r="KK69" s="198"/>
      <c r="KL69" s="198"/>
      <c r="KM69" s="198"/>
      <c r="KN69" s="198"/>
      <c r="KO69" s="198"/>
      <c r="KP69" s="198"/>
      <c r="KQ69" s="198"/>
      <c r="KR69" s="198"/>
      <c r="KS69" s="198"/>
      <c r="KT69" s="198"/>
      <c r="KU69" s="198"/>
      <c r="KV69" s="198"/>
      <c r="KW69" s="198"/>
      <c r="KX69" s="198"/>
      <c r="KY69" s="198"/>
      <c r="KZ69" s="198"/>
      <c r="LA69" s="198"/>
      <c r="LB69" s="198"/>
      <c r="LC69" s="198"/>
      <c r="LD69" s="198"/>
      <c r="LE69" s="198"/>
      <c r="LF69" s="198"/>
      <c r="LG69" s="198"/>
      <c r="LH69" s="198"/>
      <c r="LI69" s="198"/>
      <c r="LJ69" s="198"/>
      <c r="LK69" s="198"/>
      <c r="LL69" s="198"/>
      <c r="LM69" s="198"/>
      <c r="LN69" s="198"/>
      <c r="LO69" s="198"/>
      <c r="LP69" s="198"/>
      <c r="LQ69" s="198"/>
      <c r="LR69" s="198"/>
      <c r="LS69" s="198"/>
      <c r="LT69" s="198"/>
      <c r="LU69" s="198"/>
      <c r="LV69" s="198"/>
      <c r="LW69" s="198"/>
      <c r="LX69" s="198"/>
      <c r="LY69" s="198"/>
      <c r="LZ69" s="198"/>
      <c r="MA69" s="198"/>
      <c r="MB69" s="198"/>
      <c r="MC69" s="198"/>
      <c r="MD69" s="198"/>
      <c r="ME69" s="198"/>
      <c r="MF69" s="198"/>
      <c r="MG69" s="198"/>
      <c r="MH69" s="198"/>
      <c r="MI69" s="198"/>
      <c r="MJ69" s="198"/>
      <c r="MK69" s="198"/>
      <c r="ML69" s="198"/>
      <c r="MM69" s="198"/>
      <c r="MN69" s="198"/>
      <c r="MO69" s="198"/>
      <c r="MP69" s="198"/>
      <c r="MQ69" s="198"/>
      <c r="MR69" s="198"/>
      <c r="MS69" s="198"/>
      <c r="MT69" s="198"/>
      <c r="MU69" s="198"/>
      <c r="MV69" s="198"/>
      <c r="MW69" s="198"/>
      <c r="MX69" s="198"/>
      <c r="MY69" s="198"/>
      <c r="MZ69" s="198"/>
      <c r="NA69" s="198"/>
      <c r="NB69" s="198"/>
      <c r="NC69" s="198"/>
      <c r="ND69" s="198"/>
      <c r="NE69" s="198"/>
      <c r="NF69" s="198"/>
      <c r="NG69" s="198"/>
      <c r="NH69" s="198"/>
      <c r="NI69" s="198"/>
      <c r="NJ69" s="198"/>
      <c r="NK69" s="198"/>
      <c r="NL69" s="198"/>
      <c r="NM69" s="198"/>
      <c r="NN69" s="198"/>
      <c r="NO69" s="198"/>
      <c r="NP69" s="198"/>
      <c r="NQ69" s="198"/>
      <c r="NR69" s="198"/>
      <c r="NS69" s="198"/>
      <c r="NT69" s="198"/>
      <c r="NU69" s="198"/>
      <c r="NV69" s="198"/>
      <c r="NW69" s="198"/>
      <c r="NX69" s="198"/>
      <c r="NY69" s="198"/>
      <c r="NZ69" s="198"/>
      <c r="OA69" s="198"/>
      <c r="OB69" s="198"/>
      <c r="OC69" s="198"/>
      <c r="OD69" s="198"/>
      <c r="OE69" s="198"/>
      <c r="OF69" s="198"/>
      <c r="OG69" s="198"/>
      <c r="OH69" s="198"/>
      <c r="OI69" s="198"/>
      <c r="OJ69" s="198"/>
      <c r="OK69" s="198"/>
      <c r="OL69" s="198"/>
      <c r="OM69" s="198"/>
      <c r="ON69" s="198"/>
      <c r="OO69" s="198"/>
      <c r="OP69" s="198"/>
      <c r="OQ69" s="198"/>
    </row>
  </sheetData>
  <sheetProtection insertRows="0" deleteRows="0"/>
  <mergeCells count="60">
    <mergeCell ref="V2:Z2"/>
    <mergeCell ref="P2:T2"/>
    <mergeCell ref="G2:N2"/>
    <mergeCell ref="D4:F4"/>
    <mergeCell ref="E47:F47"/>
    <mergeCell ref="E48:F48"/>
    <mergeCell ref="E49:F49"/>
    <mergeCell ref="O2:O4"/>
    <mergeCell ref="E42:F42"/>
    <mergeCell ref="E43:F43"/>
    <mergeCell ref="E44:F44"/>
    <mergeCell ref="E45:F45"/>
    <mergeCell ref="E46:F46"/>
    <mergeCell ref="E34:F34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  <mergeCell ref="E41:F41"/>
    <mergeCell ref="E35:F35"/>
    <mergeCell ref="E36:F36"/>
    <mergeCell ref="E37:F37"/>
    <mergeCell ref="E38:F38"/>
    <mergeCell ref="E39:F39"/>
    <mergeCell ref="E40:F40"/>
    <mergeCell ref="E28:F28"/>
    <mergeCell ref="E17:F17"/>
    <mergeCell ref="E18:F18"/>
    <mergeCell ref="E19:F19"/>
    <mergeCell ref="E20:F20"/>
    <mergeCell ref="E21:F21"/>
    <mergeCell ref="E22:F22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A1:AC1"/>
    <mergeCell ref="AM10:AN10"/>
    <mergeCell ref="AM5:AN5"/>
    <mergeCell ref="D3:F3"/>
    <mergeCell ref="AB2:AB4"/>
    <mergeCell ref="U2:U4"/>
    <mergeCell ref="C2:F2"/>
    <mergeCell ref="G3:N3"/>
    <mergeCell ref="P3:T3"/>
    <mergeCell ref="V3:Z3"/>
  </mergeCells>
  <printOptions horizontalCentered="1"/>
  <pageMargins left="0.49212598425196852" right="0.39370078740157483" top="0.59055118110236227" bottom="0.19685039370078741" header="0.31496062992125984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07D2-09AA-4CED-B95B-BB73C12E8369}">
  <sheetPr codeName="Sheet16"/>
  <dimension ref="A1:N37"/>
  <sheetViews>
    <sheetView tabSelected="1" view="pageBreakPreview" zoomScale="60" zoomScaleNormal="85" workbookViewId="0">
      <selection activeCell="D24" sqref="D24:N24"/>
    </sheetView>
  </sheetViews>
  <sheetFormatPr defaultColWidth="5.796875" defaultRowHeight="22.8" x14ac:dyDescent="0.65"/>
  <cols>
    <col min="1" max="1" width="2.19921875" style="226" customWidth="1"/>
    <col min="2" max="2" width="5.796875" style="226"/>
    <col min="3" max="3" width="5.5" style="226" customWidth="1"/>
    <col min="4" max="13" width="5.796875" style="226"/>
    <col min="14" max="14" width="13.69921875" style="226" customWidth="1"/>
    <col min="15" max="16384" width="5.796875" style="225"/>
  </cols>
  <sheetData>
    <row r="1" spans="1:14" ht="20.25" customHeight="1" x14ac:dyDescent="0.65"/>
    <row r="2" spans="1:14" s="231" customFormat="1" ht="31.5" customHeight="1" x14ac:dyDescent="0.25">
      <c r="B2" s="351" t="s">
        <v>173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3"/>
    </row>
    <row r="3" spans="1:14" ht="2.25" customHeight="1" x14ac:dyDescent="0.65">
      <c r="B3" s="230"/>
      <c r="N3" s="229"/>
    </row>
    <row r="4" spans="1:14" s="228" customFormat="1" ht="28.5" customHeight="1" x14ac:dyDescent="0.25">
      <c r="A4" s="227"/>
      <c r="B4" s="354" t="s">
        <v>172</v>
      </c>
      <c r="C4" s="355"/>
      <c r="D4" s="355" t="s">
        <v>171</v>
      </c>
      <c r="E4" s="355"/>
      <c r="F4" s="355"/>
      <c r="G4" s="355"/>
      <c r="H4" s="355"/>
      <c r="I4" s="355"/>
      <c r="J4" s="355"/>
      <c r="K4" s="355"/>
      <c r="L4" s="355"/>
      <c r="M4" s="355"/>
      <c r="N4" s="356"/>
    </row>
    <row r="5" spans="1:14" ht="19.5" customHeight="1" x14ac:dyDescent="0.65">
      <c r="A5" s="227"/>
      <c r="B5" s="357"/>
      <c r="C5" s="358"/>
      <c r="D5" s="359"/>
      <c r="E5" s="343"/>
      <c r="F5" s="343"/>
      <c r="G5" s="343"/>
      <c r="H5" s="343"/>
      <c r="I5" s="343"/>
      <c r="J5" s="343"/>
      <c r="K5" s="343"/>
      <c r="L5" s="343"/>
      <c r="M5" s="343"/>
      <c r="N5" s="344"/>
    </row>
    <row r="6" spans="1:14" ht="19.5" customHeight="1" x14ac:dyDescent="0.65">
      <c r="B6" s="345"/>
      <c r="C6" s="346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4"/>
    </row>
    <row r="7" spans="1:14" ht="19.5" customHeight="1" x14ac:dyDescent="0.65">
      <c r="B7" s="341"/>
      <c r="C7" s="342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4"/>
    </row>
    <row r="8" spans="1:14" ht="19.5" customHeight="1" x14ac:dyDescent="0.65">
      <c r="B8" s="341"/>
      <c r="C8" s="342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50"/>
    </row>
    <row r="9" spans="1:14" ht="19.5" customHeight="1" x14ac:dyDescent="0.65">
      <c r="B9" s="341"/>
      <c r="C9" s="342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9.5" customHeight="1" x14ac:dyDescent="0.65">
      <c r="B10" s="341"/>
      <c r="C10" s="342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4"/>
    </row>
    <row r="11" spans="1:14" ht="19.5" customHeight="1" x14ac:dyDescent="0.65">
      <c r="B11" s="341"/>
      <c r="C11" s="342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4"/>
    </row>
    <row r="12" spans="1:14" ht="19.5" customHeight="1" x14ac:dyDescent="0.65">
      <c r="B12" s="341"/>
      <c r="C12" s="342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4"/>
    </row>
    <row r="13" spans="1:14" ht="19.5" customHeight="1" x14ac:dyDescent="0.65">
      <c r="B13" s="341"/>
      <c r="C13" s="342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4"/>
    </row>
    <row r="14" spans="1:14" ht="19.5" customHeight="1" x14ac:dyDescent="0.65">
      <c r="B14" s="341"/>
      <c r="C14" s="342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4"/>
    </row>
    <row r="15" spans="1:14" ht="19.5" customHeight="1" x14ac:dyDescent="0.65">
      <c r="B15" s="347"/>
      <c r="C15" s="348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4"/>
    </row>
    <row r="16" spans="1:14" ht="19.5" customHeight="1" x14ac:dyDescent="0.65">
      <c r="B16" s="341"/>
      <c r="C16" s="342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4"/>
    </row>
    <row r="17" spans="2:14" ht="19.5" customHeight="1" x14ac:dyDescent="0.65">
      <c r="B17" s="341"/>
      <c r="C17" s="342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4"/>
    </row>
    <row r="18" spans="2:14" ht="19.5" customHeight="1" x14ac:dyDescent="0.65">
      <c r="B18" s="341"/>
      <c r="C18" s="342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4"/>
    </row>
    <row r="19" spans="2:14" ht="19.5" customHeight="1" x14ac:dyDescent="0.65">
      <c r="B19" s="341"/>
      <c r="C19" s="342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4"/>
    </row>
    <row r="20" spans="2:14" ht="19.5" customHeight="1" x14ac:dyDescent="0.65">
      <c r="B20" s="341"/>
      <c r="C20" s="342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4"/>
    </row>
    <row r="21" spans="2:14" ht="19.5" customHeight="1" x14ac:dyDescent="0.65">
      <c r="B21" s="341"/>
      <c r="C21" s="342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4"/>
    </row>
    <row r="22" spans="2:14" ht="19.5" customHeight="1" x14ac:dyDescent="0.65">
      <c r="B22" s="341"/>
      <c r="C22" s="342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4"/>
    </row>
    <row r="23" spans="2:14" ht="19.5" customHeight="1" x14ac:dyDescent="0.65">
      <c r="B23" s="345"/>
      <c r="C23" s="346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4"/>
    </row>
    <row r="24" spans="2:14" ht="19.5" customHeight="1" x14ac:dyDescent="0.65">
      <c r="B24" s="345"/>
      <c r="C24" s="346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4"/>
    </row>
    <row r="25" spans="2:14" ht="19.5" customHeight="1" x14ac:dyDescent="0.65">
      <c r="B25" s="341"/>
      <c r="C25" s="342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4"/>
    </row>
    <row r="26" spans="2:14" ht="19.5" customHeight="1" x14ac:dyDescent="0.65">
      <c r="B26" s="341"/>
      <c r="C26" s="342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4"/>
    </row>
    <row r="27" spans="2:14" ht="19.5" customHeight="1" x14ac:dyDescent="0.65">
      <c r="B27" s="341"/>
      <c r="C27" s="342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4"/>
    </row>
    <row r="28" spans="2:14" ht="19.5" customHeight="1" x14ac:dyDescent="0.65">
      <c r="B28" s="341"/>
      <c r="C28" s="342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4"/>
    </row>
    <row r="29" spans="2:14" ht="19.5" customHeight="1" x14ac:dyDescent="0.65">
      <c r="B29" s="341"/>
      <c r="C29" s="342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4"/>
    </row>
    <row r="30" spans="2:14" ht="19.5" customHeight="1" x14ac:dyDescent="0.65">
      <c r="B30" s="345"/>
      <c r="C30" s="346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4"/>
    </row>
    <row r="31" spans="2:14" ht="19.5" customHeight="1" x14ac:dyDescent="0.65">
      <c r="B31" s="341"/>
      <c r="C31" s="342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4"/>
    </row>
    <row r="32" spans="2:14" ht="19.5" customHeight="1" x14ac:dyDescent="0.65">
      <c r="B32" s="341"/>
      <c r="C32" s="342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50"/>
    </row>
    <row r="33" spans="2:14" ht="19.5" customHeight="1" x14ac:dyDescent="0.65">
      <c r="B33" s="341"/>
      <c r="C33" s="342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4"/>
    </row>
    <row r="34" spans="2:14" ht="19.5" customHeight="1" x14ac:dyDescent="0.65">
      <c r="B34" s="341"/>
      <c r="C34" s="342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4"/>
    </row>
    <row r="35" spans="2:14" ht="19.5" customHeight="1" x14ac:dyDescent="0.65">
      <c r="B35" s="341"/>
      <c r="C35" s="342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4"/>
    </row>
    <row r="36" spans="2:14" ht="19.5" customHeight="1" x14ac:dyDescent="0.65">
      <c r="B36" s="341"/>
      <c r="C36" s="342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4"/>
    </row>
    <row r="37" spans="2:14" ht="19.5" customHeight="1" x14ac:dyDescent="0.65">
      <c r="B37" s="341"/>
      <c r="C37" s="342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4"/>
    </row>
  </sheetData>
  <mergeCells count="69">
    <mergeCell ref="B36:C36"/>
    <mergeCell ref="D36:N36"/>
    <mergeCell ref="B37:C37"/>
    <mergeCell ref="D37:N37"/>
    <mergeCell ref="B33:C33"/>
    <mergeCell ref="D33:N33"/>
    <mergeCell ref="B34:C34"/>
    <mergeCell ref="D34:N34"/>
    <mergeCell ref="B35:C35"/>
    <mergeCell ref="D35:N35"/>
    <mergeCell ref="B30:C30"/>
    <mergeCell ref="D30:N30"/>
    <mergeCell ref="B31:C31"/>
    <mergeCell ref="D31:N31"/>
    <mergeCell ref="B32:C32"/>
    <mergeCell ref="D32:N32"/>
    <mergeCell ref="B2:N2"/>
    <mergeCell ref="B6:C6"/>
    <mergeCell ref="D6:N6"/>
    <mergeCell ref="B4:C4"/>
    <mergeCell ref="D4:N4"/>
    <mergeCell ref="B5:C5"/>
    <mergeCell ref="D5:N5"/>
    <mergeCell ref="B7:C7"/>
    <mergeCell ref="D7:N7"/>
    <mergeCell ref="B8:C8"/>
    <mergeCell ref="D8:N8"/>
    <mergeCell ref="B9:C9"/>
    <mergeCell ref="D9:N9"/>
    <mergeCell ref="B10:C10"/>
    <mergeCell ref="D10:N10"/>
    <mergeCell ref="B11:C11"/>
    <mergeCell ref="D11:N11"/>
    <mergeCell ref="B12:C12"/>
    <mergeCell ref="D12:N12"/>
    <mergeCell ref="B13:C13"/>
    <mergeCell ref="D13:N13"/>
    <mergeCell ref="B14:C14"/>
    <mergeCell ref="D14:N14"/>
    <mergeCell ref="B15:C15"/>
    <mergeCell ref="D15:N15"/>
    <mergeCell ref="B16:C16"/>
    <mergeCell ref="D16:N16"/>
    <mergeCell ref="B17:C17"/>
    <mergeCell ref="D17:N17"/>
    <mergeCell ref="B18:C18"/>
    <mergeCell ref="D18:N18"/>
    <mergeCell ref="B19:C19"/>
    <mergeCell ref="D19:N19"/>
    <mergeCell ref="B20:C20"/>
    <mergeCell ref="D20:N20"/>
    <mergeCell ref="B21:C21"/>
    <mergeCell ref="D21:N21"/>
    <mergeCell ref="B22:C22"/>
    <mergeCell ref="D22:N22"/>
    <mergeCell ref="B23:C23"/>
    <mergeCell ref="D23:N23"/>
    <mergeCell ref="B24:C24"/>
    <mergeCell ref="D24:N24"/>
    <mergeCell ref="B28:C28"/>
    <mergeCell ref="D28:N28"/>
    <mergeCell ref="B29:C29"/>
    <mergeCell ref="D29:N29"/>
    <mergeCell ref="B25:C25"/>
    <mergeCell ref="D25:N25"/>
    <mergeCell ref="B26:C26"/>
    <mergeCell ref="D26:N26"/>
    <mergeCell ref="B27:C27"/>
    <mergeCell ref="D27:N27"/>
  </mergeCells>
  <printOptions horizontalCentered="1"/>
  <pageMargins left="0.49212598425196852" right="0.39370078740157483" top="0.59055118110236215" bottom="0.19685039370078741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คำอธิบาย</vt:lpstr>
      <vt:lpstr>print1-ปก-กระดาษสี</vt:lpstr>
      <vt:lpstr>เวลาเรียนtest</vt:lpstr>
      <vt:lpstr>8-9คะแนน (2)</vt:lpstr>
      <vt:lpstr>print2-เวลาเรียน</vt:lpstr>
      <vt:lpstr>print3-ผลสัมฤทธิ์</vt:lpstr>
      <vt:lpstr>print4-คุณ</vt:lpstr>
      <vt:lpstr>print5-บันทึก</vt:lpstr>
      <vt:lpstr>'8-9คะแนน (2)'!Print_Area</vt:lpstr>
      <vt:lpstr>'print1-ปก-กระดาษสี'!Print_Area</vt:lpstr>
      <vt:lpstr>'print2-เวลาเรียน'!Print_Area</vt:lpstr>
      <vt:lpstr>'print3-ผลสัมฤทธิ์'!Print_Area</vt:lpstr>
      <vt:lpstr>'print4-คุณ'!Print_Area</vt:lpstr>
      <vt:lpstr>'print5-บันทึก'!Print_Area</vt:lpstr>
      <vt:lpstr>เวลาเรียนtest!Print_Area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2298</dc:creator>
  <cp:lastModifiedBy>ASUS</cp:lastModifiedBy>
  <cp:lastPrinted>2024-05-13T11:53:35Z</cp:lastPrinted>
  <dcterms:created xsi:type="dcterms:W3CDTF">2024-01-11T11:43:44Z</dcterms:created>
  <dcterms:modified xsi:type="dcterms:W3CDTF">2024-05-13T11:56:01Z</dcterms:modified>
</cp:coreProperties>
</file>